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9" i="69" l="1"/>
  <c r="C13" i="71" l="1"/>
  <c r="D7" i="77" l="1"/>
  <c r="C38" i="79"/>
  <c r="C36" i="79"/>
  <c r="C35" i="79"/>
  <c r="C26" i="79"/>
  <c r="B2" i="79"/>
  <c r="N8" i="37"/>
  <c r="N9" i="37"/>
  <c r="N10" i="37"/>
  <c r="N11" i="37"/>
  <c r="N12" i="37"/>
  <c r="N13" i="37"/>
  <c r="F14" i="37"/>
  <c r="G14" i="37"/>
  <c r="H14" i="37"/>
  <c r="I14" i="37"/>
  <c r="J14" i="37"/>
  <c r="K14" i="37"/>
  <c r="L14" i="37"/>
  <c r="M14" i="37"/>
  <c r="B2" i="37"/>
  <c r="B2" i="36"/>
  <c r="C22" i="74"/>
  <c r="H9" i="74"/>
  <c r="H10" i="74"/>
  <c r="H11" i="74"/>
  <c r="H12" i="74"/>
  <c r="H13" i="74"/>
  <c r="H14" i="74"/>
  <c r="H15" i="74"/>
  <c r="H16" i="74"/>
  <c r="H17" i="74"/>
  <c r="H18" i="74"/>
  <c r="H19" i="74"/>
  <c r="H20" i="74"/>
  <c r="H21" i="74"/>
  <c r="H8" i="74"/>
  <c r="B2" i="74"/>
  <c r="B2" i="64" l="1"/>
  <c r="B2" i="35"/>
  <c r="C15" i="69"/>
  <c r="B2" i="69"/>
  <c r="B2" i="77" l="1"/>
  <c r="B2" i="28"/>
  <c r="B2" i="72"/>
  <c r="B2" i="52" l="1"/>
  <c r="B2" i="71"/>
  <c r="B2" i="75"/>
  <c r="B2" i="53"/>
  <c r="B2" i="62" l="1"/>
  <c r="B1" i="6"/>
  <c r="B1" i="79" l="1"/>
  <c r="B1" i="37"/>
  <c r="B1" i="36"/>
  <c r="B1" i="74"/>
  <c r="B1" i="64"/>
  <c r="B1" i="35"/>
  <c r="B1" i="69"/>
  <c r="B1" i="77"/>
  <c r="B1" i="28"/>
  <c r="B1" i="73"/>
  <c r="B1" i="72"/>
  <c r="B1" i="52"/>
  <c r="B1" i="71"/>
  <c r="B1" i="75"/>
  <c r="B1" i="53"/>
  <c r="B1" i="62"/>
  <c r="C21" i="77" l="1"/>
  <c r="B17" i="6" s="1"/>
  <c r="D16" i="77"/>
  <c r="D17" i="77"/>
  <c r="D15" i="77"/>
  <c r="D12" i="77"/>
  <c r="D13" i="77"/>
  <c r="D11" i="77"/>
  <c r="D8" i="77"/>
  <c r="D9" i="77"/>
  <c r="C20" i="77"/>
  <c r="B16" i="6" s="1"/>
  <c r="C19" i="77"/>
  <c r="B15" i="6" s="1"/>
  <c r="D21" i="77" l="1"/>
  <c r="D19" i="77"/>
  <c r="D20" i="77"/>
  <c r="C30" i="79"/>
  <c r="C8" i="79"/>
  <c r="E8" i="37" l="1"/>
  <c r="N16" i="37"/>
  <c r="N17" i="37"/>
  <c r="N18" i="37"/>
  <c r="N19" i="37"/>
  <c r="N20" i="37"/>
  <c r="N15" i="37"/>
  <c r="E19" i="37"/>
  <c r="E18" i="37"/>
  <c r="E17" i="37"/>
  <c r="E16" i="37"/>
  <c r="E15"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E21" i="37" l="1"/>
  <c r="C12" i="79" s="1"/>
  <c r="C1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7" i="69" l="1"/>
  <c r="C26" i="69"/>
</calcChain>
</file>

<file path=xl/sharedStrings.xml><?xml version="1.0" encoding="utf-8"?>
<sst xmlns="http://schemas.openxmlformats.org/spreadsheetml/2006/main" count="910" uniqueCount="645">
  <si>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</si>
  <si>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</si>
  <si>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</si>
  <si>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</si>
  <si>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</si>
  <si>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</si>
  <si>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</si>
  <si>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</si>
  <si>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</si>
  <si>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</si>
  <si>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</si>
  <si>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</si>
  <si>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</si>
  <si>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</si>
  <si>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</si>
  <si>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</si>
  <si>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</si>
  <si>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</si>
  <si>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</si>
  <si>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</si>
  <si>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</si>
  <si>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</si>
  <si>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</si>
  <si>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</si>
  <si>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</si>
  <si>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</si>
  <si>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</si>
  <si>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</si>
  <si>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</si>
  <si>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</si>
  <si>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</si>
  <si>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</si>
  <si>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</si>
  <si>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</si>
  <si>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</si>
  <si>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</si>
  <si>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</si>
  <si>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</si>
  <si>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</si>
  <si>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</si>
  <si>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</si>
  <si>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</si>
  <si>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</si>
  <si>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</si>
  <si>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</si>
  <si>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</si>
  <si>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</si>
  <si>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</si>
  <si>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</si>
  <si>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</si>
  <si>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</si>
  <si>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</si>
  <si>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</si>
  <si>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</si>
  <si>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</si>
  <si>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</si>
  <si>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</si>
  <si>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</si>
  <si>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</si>
  <si>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</si>
  <si>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</si>
  <si>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</si>
  <si>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</si>
  <si>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</si>
  <si>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</si>
  <si>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</si>
  <si>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</si>
  <si>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</si>
  <si>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</si>
  <si>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</si>
  <si>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</si>
  <si>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</si>
  <si>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</si>
  <si>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</si>
  <si>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</si>
  <si>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</si>
  <si>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</si>
  <si>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</si>
  <si>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</si>
  <si>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</si>
  <si>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</si>
  <si>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</si>
  <si>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</si>
  <si>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</si>
  <si>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</si>
  <si>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</si>
  <si>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</si>
  <si>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</si>
  <si>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</si>
  <si>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</si>
  <si>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</si>
  <si>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</si>
  <si>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</si>
  <si>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</si>
  <si>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</si>
  <si>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</si>
  <si>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</si>
  <si>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</si>
  <si>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</si>
  <si>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</si>
  <si>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</si>
  <si>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</si>
  <si>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</si>
  <si>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</si>
  <si>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</si>
  <si>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</si>
  <si>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</si>
  <si>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</si>
  <si>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</si>
  <si>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</si>
  <si>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</si>
  <si>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</si>
  <si>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</si>
  <si>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</si>
  <si>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</si>
  <si>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</si>
  <si>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</si>
  <si>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</si>
  <si>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</si>
  <si>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</si>
  <si>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</si>
  <si>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</si>
  <si>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</si>
  <si>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</si>
  <si>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</si>
  <si>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</si>
  <si>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</si>
  <si>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</si>
  <si>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</si>
  <si>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</si>
  <si>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</si>
  <si>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</si>
  <si>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</si>
  <si>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</si>
  <si>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</si>
  <si>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</si>
  <si>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</si>
  <si>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</si>
  <si>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</si>
  <si>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</si>
  <si>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</si>
  <si>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</si>
  <si>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</si>
  <si>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</si>
  <si>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</si>
  <si>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</si>
  <si>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</si>
  <si>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</si>
  <si>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</si>
  <si>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</si>
  <si>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</si>
  <si>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</si>
  <si>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</si>
  <si>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</si>
  <si>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</si>
  <si>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</si>
  <si>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</si>
  <si>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</si>
  <si>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</si>
  <si>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</si>
  <si>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</si>
  <si>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</si>
  <si>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</si>
  <si>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</si>
  <si>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</si>
  <si>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</si>
  <si>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</si>
  <si>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</si>
  <si>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</si>
  <si>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</si>
  <si>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</si>
  <si>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</si>
  <si>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</si>
  <si>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</si>
  <si>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</si>
  <si>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</si>
  <si>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</si>
  <si>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</si>
  <si>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</si>
  <si>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</si>
  <si>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</si>
  <si>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</si>
  <si>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</si>
  <si>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</si>
  <si>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</si>
  <si>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</si>
  <si>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</si>
  <si>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</si>
  <si>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</si>
  <si>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</si>
  <si>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</si>
  <si>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</si>
  <si>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</si>
  <si>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</si>
  <si>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</si>
  <si>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</si>
  <si>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</si>
  <si>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</si>
  <si>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</si>
  <si>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</si>
  <si>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</si>
  <si>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</si>
  <si>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</si>
  <si>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</si>
  <si>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</si>
  <si>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</si>
  <si>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</si>
  <si>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</si>
  <si>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</si>
  <si>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</si>
  <si>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</si>
  <si>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</si>
  <si>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</si>
  <si>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</si>
  <si>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</si>
  <si>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</si>
  <si>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</si>
  <si>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</si>
  <si>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</si>
  <si>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</si>
  <si>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</si>
  <si>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</si>
  <si>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</si>
  <si>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</si>
  <si>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</si>
  <si>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</si>
  <si>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</si>
  <si>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</si>
  <si>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</si>
  <si>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</si>
  <si>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</si>
  <si>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</si>
  <si>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</si>
  <si>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</si>
  <si>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</si>
  <si>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</si>
  <si>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</si>
  <si>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</si>
  <si>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</si>
  <si>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</si>
  <si>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</si>
  <si>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</si>
  <si>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</si>
  <si>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</si>
  <si>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</si>
  <si>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</si>
  <si>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</si>
  <si>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</si>
  <si>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</si>
  <si>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</si>
  <si>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</si>
  <si>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</si>
  <si>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</si>
  <si>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</si>
  <si>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</si>
  <si>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</si>
  <si>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</si>
  <si>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</si>
  <si>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</si>
  <si>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</si>
  <si>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</si>
  <si>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</si>
  <si>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</si>
  <si>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</si>
  <si>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</si>
  <si>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</si>
  <si>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</si>
  <si>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</si>
  <si>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</si>
  <si>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</si>
  <si>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</si>
  <si>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</si>
  <si>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</si>
  <si>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</si>
  <si>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</si>
  <si>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</si>
  <si>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</si>
  <si>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</si>
  <si>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</si>
  <si>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</si>
  <si>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</si>
  <si>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</si>
  <si>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</si>
  <si>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</si>
  <si>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</si>
  <si>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</si>
  <si>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</si>
  <si>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</si>
  <si>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</si>
  <si>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</si>
  <si>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</si>
  <si>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</si>
  <si>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</si>
  <si>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</si>
  <si>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</si>
  <si>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</si>
  <si>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</si>
  <si>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</si>
  <si>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</si>
  <si>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</si>
  <si>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</si>
  <si>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</si>
  <si>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</si>
  <si>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</si>
  <si>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</si>
  <si>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</si>
  <si>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</si>
  <si>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</si>
  <si>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</si>
  <si>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</si>
  <si>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</si>
  <si>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</si>
  <si>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</si>
  <si>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</si>
  <si>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</si>
  <si>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</si>
  <si>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</si>
  <si>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</si>
  <si>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</si>
  <si>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</si>
  <si>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</si>
  <si>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</si>
  <si>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</si>
  <si>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</si>
  <si>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</si>
  <si>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</si>
  <si>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</si>
  <si>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</si>
  <si>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</si>
  <si>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</si>
  <si>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</si>
  <si>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</si>
  <si>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</si>
  <si>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</si>
  <si>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</si>
  <si>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</si>
  <si>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</si>
  <si>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</si>
  <si>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</si>
  <si>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</si>
  <si>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</si>
  <si>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</si>
  <si>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</si>
  <si>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</si>
  <si>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</si>
  <si>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</si>
  <si>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</si>
  <si>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</si>
  <si>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</si>
  <si>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</si>
  <si>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</si>
  <si>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</si>
  <si>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</si>
  <si>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</si>
  <si>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</si>
  <si>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</si>
  <si>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</si>
  <si>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</si>
  <si>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</si>
  <si>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</si>
  <si>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</si>
  <si>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</si>
  <si>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</si>
  <si>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</si>
  <si>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</si>
  <si>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</si>
  <si>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</si>
  <si>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</si>
  <si>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</si>
  <si>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</si>
  <si>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</si>
  <si>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</si>
  <si>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</si>
  <si>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</si>
  <si>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</si>
  <si>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</si>
  <si>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</si>
  <si>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</si>
  <si>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</si>
  <si>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</si>
  <si>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</si>
  <si>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</si>
  <si>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</si>
  <si>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</si>
  <si>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</si>
  <si>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</si>
  <si>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</si>
  <si>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</si>
  <si>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</si>
  <si>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</si>
  <si>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</si>
  <si>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</si>
  <si>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</si>
  <si>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</si>
  <si>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</si>
  <si>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</si>
  <si>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</si>
  <si>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</si>
  <si>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</si>
  <si>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</si>
  <si>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</si>
  <si>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</si>
  <si>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</si>
  <si>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</si>
  <si>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</si>
  <si>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</si>
  <si>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</si>
  <si>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</si>
  <si>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</si>
  <si>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</si>
  <si>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</si>
  <si>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</si>
  <si>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</si>
  <si>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</si>
  <si>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</si>
  <si>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</si>
  <si>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</si>
  <si>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</si>
  <si>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</si>
  <si>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</si>
  <si>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</si>
  <si>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</si>
  <si>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</si>
  <si>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</si>
  <si>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</si>
  <si>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</si>
  <si>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</si>
  <si>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</si>
  <si>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</si>
  <si>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</si>
  <si>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</si>
  <si>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</si>
  <si>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</si>
  <si>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</si>
  <si>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</si>
  <si>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</si>
  <si>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</si>
  <si>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</si>
  <si>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</si>
  <si>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</si>
  <si>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</si>
  <si>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</si>
  <si>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</si>
  <si>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</si>
  <si>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</si>
  <si>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</si>
  <si>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</si>
  <si>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</si>
  <si>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</si>
  <si>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</si>
  <si>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</si>
  <si>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</si>
  <si>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</si>
  <si>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</si>
  <si>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</si>
  <si>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</si>
  <si>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</si>
  <si>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</si>
  <si>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</si>
  <si>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</si>
  <si>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</si>
  <si>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</si>
  <si>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</si>
  <si>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</si>
  <si>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</si>
  <si>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</si>
  <si>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</si>
  <si>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</si>
  <si>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</si>
  <si>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</si>
  <si>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</si>
  <si>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</si>
  <si>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</si>
  <si>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</si>
  <si>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</si>
  <si>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</si>
  <si>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</si>
  <si>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</si>
  <si>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</si>
  <si>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</si>
  <si>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</si>
  <si>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</si>
  <si>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</si>
  <si>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</si>
  <si>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</si>
  <si>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</si>
  <si>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</si>
  <si>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</si>
  <si>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</si>
  <si>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</si>
  <si>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</si>
  <si>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</si>
  <si>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</si>
  <si>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</si>
  <si>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</si>
  <si>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</si>
  <si>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</si>
  <si>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</si>
  <si>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</si>
  <si>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</si>
  <si>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</si>
  <si>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</si>
  <si>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</si>
  <si>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</si>
  <si>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</si>
  <si>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</si>
  <si>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</si>
  <si>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</si>
  <si>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</si>
  <si>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</si>
  <si>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</si>
  <si>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</si>
  <si>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</si>
  <si>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</si>
  <si>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</si>
  <si>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</si>
  <si>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</si>
  <si>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</si>
  <si>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</si>
  <si>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</si>
  <si>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</si>
  <si>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</si>
  <si>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</si>
  <si>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</si>
  <si>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</si>
  <si>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</si>
  <si>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</si>
  <si>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</si>
  <si>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</si>
  <si>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</si>
  <si>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</si>
  <si>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</si>
  <si>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</si>
  <si>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</si>
  <si>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</si>
  <si>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</si>
  <si>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</si>
  <si>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</si>
  <si>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</si>
  <si>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</si>
  <si>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</si>
  <si>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</si>
  <si>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</si>
  <si>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</si>
  <si>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</si>
  <si>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</si>
  <si>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</si>
  <si>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</si>
  <si>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</si>
  <si>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</si>
  <si>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</si>
  <si>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</si>
  <si>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</si>
  <si>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</si>
  <si>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</si>
  <si>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</si>
  <si>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</si>
  <si>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</si>
  <si>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</si>
  <si>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</si>
  <si>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</si>
  <si>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</si>
  <si>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</si>
  <si>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</si>
  <si>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</si>
  <si>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</si>
  <si>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</si>
  <si>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</si>
  <si>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</si>
  <si>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</si>
  <si>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</si>
  <si>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</si>
  <si>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</si>
  <si>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</si>
  <si>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</si>
  <si>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</si>
  <si>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</si>
  <si>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</si>
  <si>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</si>
  <si>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</si>
  <si>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</si>
  <si>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</si>
  <si>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</si>
  <si>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</si>
  <si>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</si>
  <si>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</si>
  <si>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</si>
  <si>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</si>
  <si>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</si>
  <si>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</si>
  <si>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</si>
  <si>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</si>
  <si>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</si>
  <si>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</si>
  <si>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</si>
  <si>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</si>
  <si>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</si>
  <si>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</si>
  <si>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</si>
  <si>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</si>
  <si>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</si>
  <si>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</si>
  <si>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</si>
  <si>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</si>
  <si>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</si>
  <si>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</si>
  <si>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</si>
  <si>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</si>
  <si>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</si>
  <si>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</si>
  <si>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</si>
  <si>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</si>
  <si>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</si>
  <si>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</si>
  <si>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</si>
  <si>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</si>
  <si>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თიბისი ბანკი</t>
  </si>
  <si>
    <t>ნიკოლოზ ენუქიძე</t>
  </si>
  <si>
    <t>ვახტანგ ბუცხრიკიძე</t>
  </si>
  <si>
    <t>www.tbcbank.com.ge</t>
  </si>
  <si>
    <t>ერიკ რაჯენდრა</t>
  </si>
  <si>
    <t>მარია ლუიზა ჩიკონიანი</t>
  </si>
  <si>
    <t>ცირა კემულარია</t>
  </si>
  <si>
    <t>ნიკოლას დომინიკ ჰააგი</t>
  </si>
  <si>
    <t>არნე ბერგრენი</t>
  </si>
  <si>
    <t>თორნიკე გოგიჩაიშვილი</t>
  </si>
  <si>
    <t>ნინო მასურაშვილი</t>
  </si>
  <si>
    <t>გიორგი შაგიძე</t>
  </si>
  <si>
    <t>ნიკოლოზ ქურდიანი</t>
  </si>
  <si>
    <t>გიორგი თხელიძე</t>
  </si>
  <si>
    <t>TBC Bank Group PLC</t>
  </si>
  <si>
    <t>მამუკა ხაზარაძე</t>
  </si>
  <si>
    <t>ბადრი ჯაფარიძე</t>
  </si>
  <si>
    <t>European Bank for Reconstruction and Development</t>
  </si>
  <si>
    <t>JPMorgan Asset Management</t>
  </si>
  <si>
    <t>Schroder Investment Management</t>
  </si>
  <si>
    <t>Dunross &amp; Co.</t>
  </si>
  <si>
    <t>6.2.1.1</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</si>
  <si>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</si>
  <si>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</si>
  <si>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xml:space="preserve">მათ შორის გადავადებული საგადასახადო აქტივი </t>
  </si>
  <si>
    <t>ცხრილი 9 (Capital)</t>
  </si>
  <si>
    <t>მათ შორის მეორად კაპიტალში ჩასათვლელი ინსტრუმენტები</t>
  </si>
  <si>
    <t>მათ შორის დამატებით პირველად  კაპიტალში ჩასათვლელი ინსტრუმენტები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</si>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</sst>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xf numFmtId="14" fontId="4" fillId="0" borderId="0" xfId="0" applyNumberFormat="1" applyFont="1"/>
    <xf numFmtId="9" fontId="4" fillId="0" borderId="3" xfId="20961" applyFont="1" applyFill="1" applyBorder="1" applyAlignment="1" applyProtection="1">
      <alignment horizontal="right" vertical="center" wrapText="1"/>
      <protection locked="0"/>
    </xf>
    <xf numFmtId="9" fontId="4" fillId="0" borderId="3" xfId="20961" applyFont="1" applyBorder="1" applyAlignment="1" applyProtection="1">
      <alignment vertical="center" wrapText="1"/>
      <protection locked="0"/>
    </xf>
    <xf numFmtId="9" fontId="4" fillId="0" borderId="23" xfId="20961" applyFont="1" applyBorder="1" applyAlignment="1" applyProtection="1">
      <alignment vertical="center" wrapText="1"/>
      <protection locked="0"/>
    </xf>
    <xf numFmtId="9" fontId="28" fillId="37" borderId="0" xfId="20961" applyFont="1" applyFill="1" applyBorder="1"/>
    <xf numFmtId="9" fontId="28" fillId="37" borderId="100" xfId="20961" applyFont="1" applyFill="1" applyBorder="1"/>
    <xf numFmtId="9" fontId="9" fillId="2" borderId="3" xfId="20961" applyFont="1" applyFill="1" applyBorder="1" applyAlignment="1" applyProtection="1">
      <alignment vertical="center"/>
      <protection locked="0"/>
    </xf>
    <xf numFmtId="9" fontId="17" fillId="2" borderId="3" xfId="20961" applyFont="1" applyFill="1" applyBorder="1" applyAlignment="1" applyProtection="1">
      <alignment vertical="center"/>
      <protection locked="0"/>
    </xf>
    <xf numFmtId="9" fontId="17" fillId="2" borderId="23" xfId="20961" applyFont="1" applyFill="1" applyBorder="1" applyAlignment="1" applyProtection="1">
      <alignment vertical="center"/>
      <protection locked="0"/>
    </xf>
    <xf numFmtId="9" fontId="9" fillId="2" borderId="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4" fontId="0" fillId="0" borderId="0" xfId="0" applyNumberFormat="1"/>
    <xf numFmtId="0" fontId="9" fillId="0" borderId="124" xfId="0" applyFont="1" applyBorder="1" applyAlignment="1">
      <alignment vertical="center"/>
    </xf>
    <xf numFmtId="0" fontId="9" fillId="0" borderId="108" xfId="0" applyFont="1" applyBorder="1" applyAlignment="1">
      <alignment horizontal="left" vertical="center" wrapText="1"/>
    </xf>
    <xf numFmtId="10" fontId="9" fillId="0" borderId="24" xfId="20961" applyNumberFormat="1" applyFont="1" applyBorder="1" applyAlignment="1">
      <alignment horizontal="right" vertical="center" wrapText="1"/>
    </xf>
    <xf numFmtId="0" fontId="9" fillId="0" borderId="8" xfId="0" applyFont="1" applyBorder="1" applyAlignment="1">
      <alignment horizontal="left" wrapText="1"/>
    </xf>
    <xf numFmtId="10" fontId="25" fillId="0" borderId="24" xfId="20961" applyNumberFormat="1" applyFont="1" applyBorder="1" applyAlignment="1">
      <alignment horizontal="right"/>
    </xf>
    <xf numFmtId="0" fontId="9" fillId="0" borderId="28" xfId="0" applyFont="1" applyBorder="1" applyAlignment="1">
      <alignment wrapText="1"/>
    </xf>
    <xf numFmtId="0" fontId="25" fillId="0" borderId="43" xfId="0" applyFont="1" applyBorder="1" applyAlignment="1"/>
    <xf numFmtId="14" fontId="9" fillId="0" borderId="0" xfId="11" applyNumberFormat="1" applyFont="1" applyFill="1" applyBorder="1" applyAlignment="1" applyProtection="1"/>
    <xf numFmtId="43" fontId="6" fillId="36" borderId="122" xfId="7" applyFont="1" applyFill="1" applyBorder="1" applyAlignment="1">
      <alignment horizontal="right" vertical="center" wrapText="1"/>
    </xf>
    <xf numFmtId="43" fontId="6" fillId="36" borderId="122" xfId="7" applyFont="1" applyFill="1" applyBorder="1" applyAlignment="1">
      <alignment horizontal="center" vertical="center" wrapText="1"/>
    </xf>
    <xf numFmtId="193" fontId="118" fillId="36" borderId="14" xfId="0" applyNumberFormat="1" applyFont="1" applyFill="1" applyBorder="1" applyAlignment="1">
      <alignment vertical="center"/>
    </xf>
    <xf numFmtId="14" fontId="4" fillId="0" borderId="0" xfId="0" applyNumberFormat="1" applyFont="1" applyFill="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01" xfId="20961" applyNumberFormat="1" applyFont="1" applyFill="1" applyBorder="1" applyAlignment="1">
      <alignment vertical="center"/>
    </xf>
    <xf numFmtId="9" fontId="4" fillId="0" borderId="118"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4" fontId="25" fillId="0" borderId="0" xfId="0" applyNumberFormat="1" applyFont="1"/>
    <xf numFmtId="10" fontId="115" fillId="80" borderId="107" xfId="20961" applyNumberFormat="1" applyFont="1" applyFill="1" applyBorder="1" applyAlignment="1" applyProtection="1">
      <alignment horizontal="right" vertical="center"/>
    </xf>
    <xf numFmtId="0" fontId="25" fillId="0" borderId="124" xfId="0" applyFont="1" applyBorder="1" applyAlignment="1">
      <alignment horizontal="center"/>
    </xf>
    <xf numFmtId="193" fontId="25" fillId="0" borderId="127" xfId="0" applyNumberFormat="1" applyFont="1" applyBorder="1" applyAlignment="1">
      <alignment vertical="center"/>
    </xf>
    <xf numFmtId="167" fontId="18" fillId="0" borderId="67" xfId="0" applyNumberFormat="1" applyFont="1" applyFill="1" applyBorder="1" applyAlignment="1">
      <alignment horizontal="center"/>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A7" sqref="A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260</v>
      </c>
      <c r="C1" s="98"/>
    </row>
    <row r="2" spans="1:3" s="193" customFormat="1" ht="15.75">
      <c r="A2" s="252">
        <v>1</v>
      </c>
      <c r="B2" s="194" t="s">
        <v>261</v>
      </c>
      <c r="C2" s="191" t="s">
        <v>616</v>
      </c>
    </row>
    <row r="3" spans="1:3" s="193" customFormat="1" ht="15.75">
      <c r="A3" s="252">
        <v>2</v>
      </c>
      <c r="B3" s="195" t="s">
        <v>262</v>
      </c>
      <c r="C3" s="191" t="s">
        <v>617</v>
      </c>
    </row>
    <row r="4" spans="1:3" s="193" customFormat="1" ht="15.75">
      <c r="A4" s="252">
        <v>3</v>
      </c>
      <c r="B4" s="195" t="s">
        <v>263</v>
      </c>
      <c r="C4" s="191" t="s">
        <v>618</v>
      </c>
    </row>
    <row r="5" spans="1:3" s="193" customFormat="1" ht="15.75">
      <c r="A5" s="253">
        <v>4</v>
      </c>
      <c r="B5" s="198" t="s">
        <v>264</v>
      </c>
      <c r="C5" s="191" t="s">
        <v>619</v>
      </c>
    </row>
    <row r="6" spans="1:3" s="197" customFormat="1" ht="65.25" customHeight="1">
      <c r="A6" s="531" t="s">
        <v>644</v>
      </c>
      <c r="B6" s="532"/>
      <c r="C6" s="532"/>
    </row>
    <row r="7" spans="1:3">
      <c r="A7" s="436" t="s">
        <v>410</v>
      </c>
      <c r="B7" s="437" t="s">
        <v>265</v>
      </c>
    </row>
    <row r="8" spans="1:3">
      <c r="A8" s="438">
        <v>1</v>
      </c>
      <c r="B8" s="434" t="s">
        <v>230</v>
      </c>
    </row>
    <row r="9" spans="1:3">
      <c r="A9" s="438">
        <v>2</v>
      </c>
      <c r="B9" s="434" t="s">
        <v>266</v>
      </c>
    </row>
    <row r="10" spans="1:3">
      <c r="A10" s="438">
        <v>3</v>
      </c>
      <c r="B10" s="434" t="s">
        <v>267</v>
      </c>
    </row>
    <row r="11" spans="1:3">
      <c r="A11" s="438">
        <v>4</v>
      </c>
      <c r="B11" s="434" t="s">
        <v>268</v>
      </c>
      <c r="C11" s="192"/>
    </row>
    <row r="12" spans="1:3">
      <c r="A12" s="438">
        <v>5</v>
      </c>
      <c r="B12" s="434" t="s">
        <v>194</v>
      </c>
    </row>
    <row r="13" spans="1:3">
      <c r="A13" s="438">
        <v>6</v>
      </c>
      <c r="B13" s="439" t="s">
        <v>155</v>
      </c>
    </row>
    <row r="14" spans="1:3">
      <c r="A14" s="438">
        <v>7</v>
      </c>
      <c r="B14" s="434" t="s">
        <v>269</v>
      </c>
    </row>
    <row r="15" spans="1:3">
      <c r="A15" s="438">
        <v>8</v>
      </c>
      <c r="B15" s="434" t="s">
        <v>272</v>
      </c>
    </row>
    <row r="16" spans="1:3">
      <c r="A16" s="438">
        <v>9</v>
      </c>
      <c r="B16" s="434" t="s">
        <v>93</v>
      </c>
    </row>
    <row r="17" spans="1:2">
      <c r="A17" s="440" t="s">
        <v>551</v>
      </c>
      <c r="B17" s="434" t="s">
        <v>531</v>
      </c>
    </row>
    <row r="18" spans="1:2">
      <c r="A18" s="438">
        <v>10</v>
      </c>
      <c r="B18" s="434" t="s">
        <v>275</v>
      </c>
    </row>
    <row r="19" spans="1:2">
      <c r="A19" s="438">
        <v>11</v>
      </c>
      <c r="B19" s="439" t="s">
        <v>256</v>
      </c>
    </row>
    <row r="20" spans="1:2">
      <c r="A20" s="438">
        <v>12</v>
      </c>
      <c r="B20" s="439" t="s">
        <v>253</v>
      </c>
    </row>
    <row r="21" spans="1:2">
      <c r="A21" s="438">
        <v>13</v>
      </c>
      <c r="B21" s="441" t="s">
        <v>467</v>
      </c>
    </row>
    <row r="22" spans="1:2">
      <c r="A22" s="438">
        <v>14</v>
      </c>
      <c r="B22" s="442" t="s">
        <v>526</v>
      </c>
    </row>
    <row r="23" spans="1:2">
      <c r="A23" s="443">
        <v>15</v>
      </c>
      <c r="B23" s="439" t="s">
        <v>82</v>
      </c>
    </row>
    <row r="24" spans="1:2">
      <c r="A24" s="443">
        <v>15.1</v>
      </c>
      <c r="B24" s="434"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33" sqref="C33"/>
    </sheetView>
  </sheetViews>
  <sheetFormatPr defaultRowHeight="15"/>
  <cols>
    <col min="1" max="1" width="9.5703125" style="5" bestFit="1" customWidth="1"/>
    <col min="2" max="2" width="132.42578125" style="2" customWidth="1"/>
    <col min="3" max="3" width="18.42578125" style="2" customWidth="1"/>
  </cols>
  <sheetData>
    <row r="1" spans="1:6" ht="15.75">
      <c r="A1" s="18" t="s">
        <v>195</v>
      </c>
      <c r="B1" s="17" t="str">
        <f>Info!C2</f>
        <v>სს თიბისი ბანკი</v>
      </c>
      <c r="D1" s="2"/>
      <c r="E1" s="2"/>
      <c r="F1" s="2"/>
    </row>
    <row r="2" spans="1:6" s="22" customFormat="1" ht="15.75" customHeight="1">
      <c r="A2" s="22" t="s">
        <v>196</v>
      </c>
      <c r="B2" s="503">
        <f>'1. key ratios'!B2</f>
        <v>43921</v>
      </c>
    </row>
    <row r="3" spans="1:6" s="22" customFormat="1" ht="15.75" customHeight="1"/>
    <row r="4" spans="1:6" ht="15.75" thickBot="1">
      <c r="A4" s="5" t="s">
        <v>419</v>
      </c>
      <c r="B4" s="65" t="s">
        <v>93</v>
      </c>
    </row>
    <row r="5" spans="1:6">
      <c r="A5" s="144" t="s">
        <v>31</v>
      </c>
      <c r="B5" s="145"/>
      <c r="C5" s="146" t="s">
        <v>32</v>
      </c>
    </row>
    <row r="6" spans="1:6">
      <c r="A6" s="147">
        <v>1</v>
      </c>
      <c r="B6" s="87" t="s">
        <v>33</v>
      </c>
      <c r="C6" s="299">
        <f>SUM(C7:C11)</f>
        <v>1847117253.1482997</v>
      </c>
    </row>
    <row r="7" spans="1:6">
      <c r="A7" s="147">
        <v>2</v>
      </c>
      <c r="B7" s="84" t="s">
        <v>34</v>
      </c>
      <c r="C7" s="300">
        <v>21015907.600000001</v>
      </c>
    </row>
    <row r="8" spans="1:6">
      <c r="A8" s="147">
        <v>3</v>
      </c>
      <c r="B8" s="78" t="s">
        <v>35</v>
      </c>
      <c r="C8" s="300">
        <v>521190198.81999999</v>
      </c>
    </row>
    <row r="9" spans="1:6">
      <c r="A9" s="147">
        <v>4</v>
      </c>
      <c r="B9" s="78" t="s">
        <v>36</v>
      </c>
      <c r="C9" s="300">
        <v>86220087.030000001</v>
      </c>
    </row>
    <row r="10" spans="1:6">
      <c r="A10" s="147">
        <v>5</v>
      </c>
      <c r="B10" s="78" t="s">
        <v>37</v>
      </c>
      <c r="C10" s="300">
        <v>-15053772.970000001</v>
      </c>
    </row>
    <row r="11" spans="1:6">
      <c r="A11" s="147">
        <v>6</v>
      </c>
      <c r="B11" s="85" t="s">
        <v>38</v>
      </c>
      <c r="C11" s="300">
        <v>1233744832.6682999</v>
      </c>
    </row>
    <row r="12" spans="1:6" s="4" customFormat="1">
      <c r="A12" s="147">
        <v>7</v>
      </c>
      <c r="B12" s="87" t="s">
        <v>39</v>
      </c>
      <c r="C12" s="301">
        <f>SUM(C13:C27)</f>
        <v>328167377.10000002</v>
      </c>
    </row>
    <row r="13" spans="1:6" s="4" customFormat="1">
      <c r="A13" s="147">
        <v>8</v>
      </c>
      <c r="B13" s="86" t="s">
        <v>40</v>
      </c>
      <c r="C13" s="302">
        <v>86220087.030000001</v>
      </c>
    </row>
    <row r="14" spans="1:6" s="4" customFormat="1" ht="25.5">
      <c r="A14" s="147">
        <v>9</v>
      </c>
      <c r="B14" s="79" t="s">
        <v>41</v>
      </c>
      <c r="C14" s="302">
        <v>0</v>
      </c>
    </row>
    <row r="15" spans="1:6" s="4" customFormat="1">
      <c r="A15" s="147">
        <v>10</v>
      </c>
      <c r="B15" s="80" t="s">
        <v>42</v>
      </c>
      <c r="C15" s="302">
        <v>186813376.93000001</v>
      </c>
    </row>
    <row r="16" spans="1:6" s="4" customFormat="1">
      <c r="A16" s="147">
        <v>11</v>
      </c>
      <c r="B16" s="81" t="s">
        <v>43</v>
      </c>
      <c r="C16" s="302">
        <v>0</v>
      </c>
    </row>
    <row r="17" spans="1:3" s="4" customFormat="1">
      <c r="A17" s="147">
        <v>12</v>
      </c>
      <c r="B17" s="80" t="s">
        <v>44</v>
      </c>
      <c r="C17" s="302">
        <v>0</v>
      </c>
    </row>
    <row r="18" spans="1:3" s="4" customFormat="1">
      <c r="A18" s="147">
        <v>13</v>
      </c>
      <c r="B18" s="80" t="s">
        <v>45</v>
      </c>
      <c r="C18" s="302">
        <v>0</v>
      </c>
    </row>
    <row r="19" spans="1:3" s="4" customFormat="1">
      <c r="A19" s="147">
        <v>14</v>
      </c>
      <c r="B19" s="80" t="s">
        <v>46</v>
      </c>
      <c r="C19" s="302">
        <v>0</v>
      </c>
    </row>
    <row r="20" spans="1:3" s="4" customFormat="1" ht="25.5">
      <c r="A20" s="147">
        <v>15</v>
      </c>
      <c r="B20" s="80" t="s">
        <v>47</v>
      </c>
      <c r="C20" s="302">
        <v>46217380.239999995</v>
      </c>
    </row>
    <row r="21" spans="1:3" s="4" customFormat="1" ht="25.5">
      <c r="A21" s="147">
        <v>16</v>
      </c>
      <c r="B21" s="79" t="s">
        <v>48</v>
      </c>
      <c r="C21" s="302">
        <v>0</v>
      </c>
    </row>
    <row r="22" spans="1:3" s="4" customFormat="1">
      <c r="A22" s="147">
        <v>17</v>
      </c>
      <c r="B22" s="148" t="s">
        <v>49</v>
      </c>
      <c r="C22" s="302">
        <v>8916532.9000000004</v>
      </c>
    </row>
    <row r="23" spans="1:3" s="4" customFormat="1" ht="25.5">
      <c r="A23" s="147">
        <v>18</v>
      </c>
      <c r="B23" s="79" t="s">
        <v>50</v>
      </c>
      <c r="C23" s="302">
        <v>0</v>
      </c>
    </row>
    <row r="24" spans="1:3" s="4" customFormat="1" ht="25.5">
      <c r="A24" s="147">
        <v>19</v>
      </c>
      <c r="B24" s="79" t="s">
        <v>51</v>
      </c>
      <c r="C24" s="302">
        <v>0</v>
      </c>
    </row>
    <row r="25" spans="1:3" s="4" customFormat="1" ht="25.5">
      <c r="A25" s="147">
        <v>20</v>
      </c>
      <c r="B25" s="82" t="s">
        <v>52</v>
      </c>
      <c r="C25" s="302">
        <v>0</v>
      </c>
    </row>
    <row r="26" spans="1:3" s="4" customFormat="1">
      <c r="A26" s="147">
        <v>21</v>
      </c>
      <c r="B26" s="82" t="s">
        <v>53</v>
      </c>
      <c r="C26" s="302">
        <v>0</v>
      </c>
    </row>
    <row r="27" spans="1:3" s="4" customFormat="1" ht="25.5">
      <c r="A27" s="147">
        <v>22</v>
      </c>
      <c r="B27" s="82" t="s">
        <v>54</v>
      </c>
      <c r="C27" s="302">
        <v>0</v>
      </c>
    </row>
    <row r="28" spans="1:3" s="4" customFormat="1">
      <c r="A28" s="147">
        <v>23</v>
      </c>
      <c r="B28" s="88" t="s">
        <v>28</v>
      </c>
      <c r="C28" s="301">
        <f>C6-C12</f>
        <v>1518949876.0482998</v>
      </c>
    </row>
    <row r="29" spans="1:3" s="4" customFormat="1">
      <c r="A29" s="149"/>
      <c r="B29" s="83"/>
      <c r="C29" s="302"/>
    </row>
    <row r="30" spans="1:3" s="4" customFormat="1">
      <c r="A30" s="149">
        <v>24</v>
      </c>
      <c r="B30" s="88" t="s">
        <v>55</v>
      </c>
      <c r="C30" s="301">
        <f>C31+C34</f>
        <v>468743300</v>
      </c>
    </row>
    <row r="31" spans="1:3" s="4" customFormat="1">
      <c r="A31" s="149">
        <v>25</v>
      </c>
      <c r="B31" s="78" t="s">
        <v>56</v>
      </c>
      <c r="C31" s="303">
        <f>C32+C33</f>
        <v>468743300</v>
      </c>
    </row>
    <row r="32" spans="1:3" s="4" customFormat="1">
      <c r="A32" s="149">
        <v>26</v>
      </c>
      <c r="B32" s="189" t="s">
        <v>57</v>
      </c>
      <c r="C32" s="302">
        <v>0</v>
      </c>
    </row>
    <row r="33" spans="1:3" s="4" customFormat="1">
      <c r="A33" s="149">
        <v>27</v>
      </c>
      <c r="B33" s="189" t="s">
        <v>58</v>
      </c>
      <c r="C33" s="302">
        <v>468743300</v>
      </c>
    </row>
    <row r="34" spans="1:3" s="4" customFormat="1">
      <c r="A34" s="149">
        <v>28</v>
      </c>
      <c r="B34" s="78" t="s">
        <v>59</v>
      </c>
      <c r="C34" s="302">
        <v>0</v>
      </c>
    </row>
    <row r="35" spans="1:3" s="4" customFormat="1">
      <c r="A35" s="149">
        <v>29</v>
      </c>
      <c r="B35" s="88" t="s">
        <v>60</v>
      </c>
      <c r="C35" s="301">
        <f>SUM(C36:C40)</f>
        <v>0</v>
      </c>
    </row>
    <row r="36" spans="1:3" s="4" customFormat="1">
      <c r="A36" s="149">
        <v>30</v>
      </c>
      <c r="B36" s="79" t="s">
        <v>61</v>
      </c>
      <c r="C36" s="302">
        <v>0</v>
      </c>
    </row>
    <row r="37" spans="1:3" s="4" customFormat="1">
      <c r="A37" s="149">
        <v>31</v>
      </c>
      <c r="B37" s="80" t="s">
        <v>62</v>
      </c>
      <c r="C37" s="302">
        <v>0</v>
      </c>
    </row>
    <row r="38" spans="1:3" s="4" customFormat="1" ht="25.5">
      <c r="A38" s="149">
        <v>32</v>
      </c>
      <c r="B38" s="79" t="s">
        <v>63</v>
      </c>
      <c r="C38" s="302">
        <v>0</v>
      </c>
    </row>
    <row r="39" spans="1:3" s="4" customFormat="1" ht="25.5">
      <c r="A39" s="149">
        <v>33</v>
      </c>
      <c r="B39" s="79" t="s">
        <v>51</v>
      </c>
      <c r="C39" s="302">
        <v>0</v>
      </c>
    </row>
    <row r="40" spans="1:3" s="4" customFormat="1" ht="25.5">
      <c r="A40" s="149">
        <v>34</v>
      </c>
      <c r="B40" s="82" t="s">
        <v>64</v>
      </c>
      <c r="C40" s="302">
        <v>0</v>
      </c>
    </row>
    <row r="41" spans="1:3" s="4" customFormat="1">
      <c r="A41" s="149">
        <v>35</v>
      </c>
      <c r="B41" s="88" t="s">
        <v>29</v>
      </c>
      <c r="C41" s="301">
        <f>C30-C35</f>
        <v>468743300</v>
      </c>
    </row>
    <row r="42" spans="1:3" s="4" customFormat="1">
      <c r="A42" s="149"/>
      <c r="B42" s="83"/>
      <c r="C42" s="302"/>
    </row>
    <row r="43" spans="1:3" s="4" customFormat="1">
      <c r="A43" s="149">
        <v>36</v>
      </c>
      <c r="B43" s="89" t="s">
        <v>65</v>
      </c>
      <c r="C43" s="301">
        <f>SUM(C44:C46)</f>
        <v>780157285.50957024</v>
      </c>
    </row>
    <row r="44" spans="1:3" s="4" customFormat="1">
      <c r="A44" s="149">
        <v>37</v>
      </c>
      <c r="B44" s="78" t="s">
        <v>66</v>
      </c>
      <c r="C44" s="302">
        <v>594642110</v>
      </c>
    </row>
    <row r="45" spans="1:3" s="4" customFormat="1">
      <c r="A45" s="149">
        <v>38</v>
      </c>
      <c r="B45" s="78" t="s">
        <v>67</v>
      </c>
      <c r="C45" s="302">
        <v>0</v>
      </c>
    </row>
    <row r="46" spans="1:3" s="4" customFormat="1">
      <c r="A46" s="149">
        <v>39</v>
      </c>
      <c r="B46" s="78" t="s">
        <v>68</v>
      </c>
      <c r="C46" s="302">
        <v>185515175.50957027</v>
      </c>
    </row>
    <row r="47" spans="1:3" s="4" customFormat="1">
      <c r="A47" s="149">
        <v>40</v>
      </c>
      <c r="B47" s="89" t="s">
        <v>69</v>
      </c>
      <c r="C47" s="301">
        <f>SUM(C48:C51)</f>
        <v>0</v>
      </c>
    </row>
    <row r="48" spans="1:3" s="4" customFormat="1">
      <c r="A48" s="149">
        <v>41</v>
      </c>
      <c r="B48" s="79" t="s">
        <v>70</v>
      </c>
      <c r="C48" s="302">
        <v>0</v>
      </c>
    </row>
    <row r="49" spans="1:3" s="4" customFormat="1">
      <c r="A49" s="149">
        <v>42</v>
      </c>
      <c r="B49" s="80" t="s">
        <v>71</v>
      </c>
      <c r="C49" s="302">
        <v>0</v>
      </c>
    </row>
    <row r="50" spans="1:3" s="4" customFormat="1" ht="25.5">
      <c r="A50" s="149">
        <v>43</v>
      </c>
      <c r="B50" s="79" t="s">
        <v>72</v>
      </c>
      <c r="C50" s="302">
        <v>0</v>
      </c>
    </row>
    <row r="51" spans="1:3" s="4" customFormat="1" ht="25.5">
      <c r="A51" s="149">
        <v>44</v>
      </c>
      <c r="B51" s="79" t="s">
        <v>51</v>
      </c>
      <c r="C51" s="302">
        <v>0</v>
      </c>
    </row>
    <row r="52" spans="1:3" s="4" customFormat="1" ht="15.75" thickBot="1">
      <c r="A52" s="150">
        <v>45</v>
      </c>
      <c r="B52" s="151" t="s">
        <v>30</v>
      </c>
      <c r="C52" s="304">
        <f>C43-C47</f>
        <v>780157285.50957024</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D19" activeCellId="3" sqref="D7:D9 D11:D13 D15:D17 D19:D21"/>
    </sheetView>
  </sheetViews>
  <sheetFormatPr defaultColWidth="9.140625" defaultRowHeight="12.75"/>
  <cols>
    <col min="1" max="1" width="10.85546875" style="376" bestFit="1" customWidth="1"/>
    <col min="2" max="2" width="59" style="376" customWidth="1"/>
    <col min="3" max="3" width="16.7109375" style="376" bestFit="1" customWidth="1"/>
    <col min="4" max="4" width="22.140625" style="376" customWidth="1"/>
    <col min="5" max="16384" width="9.140625" style="376"/>
  </cols>
  <sheetData>
    <row r="1" spans="1:4" ht="15">
      <c r="A1" s="18" t="s">
        <v>195</v>
      </c>
      <c r="B1" s="17" t="str">
        <f>Info!C2</f>
        <v>სს თიბისი ბანკი</v>
      </c>
    </row>
    <row r="2" spans="1:4" s="22" customFormat="1" ht="15.75" customHeight="1">
      <c r="A2" s="22" t="s">
        <v>196</v>
      </c>
      <c r="B2" s="503">
        <f>'1. key ratios'!B2</f>
        <v>43921</v>
      </c>
    </row>
    <row r="3" spans="1:4" s="22" customFormat="1" ht="15.75" customHeight="1"/>
    <row r="4" spans="1:4" ht="13.5" thickBot="1">
      <c r="A4" s="377" t="s">
        <v>530</v>
      </c>
      <c r="B4" s="418" t="s">
        <v>531</v>
      </c>
    </row>
    <row r="5" spans="1:4" s="419" customFormat="1">
      <c r="A5" s="554" t="s">
        <v>532</v>
      </c>
      <c r="B5" s="555"/>
      <c r="C5" s="408" t="s">
        <v>533</v>
      </c>
      <c r="D5" s="409" t="s">
        <v>534</v>
      </c>
    </row>
    <row r="6" spans="1:4" s="420" customFormat="1">
      <c r="A6" s="410">
        <v>1</v>
      </c>
      <c r="B6" s="411" t="s">
        <v>535</v>
      </c>
      <c r="C6" s="411"/>
      <c r="D6" s="412"/>
    </row>
    <row r="7" spans="1:4" s="420" customFormat="1">
      <c r="A7" s="413" t="s">
        <v>536</v>
      </c>
      <c r="B7" s="414" t="s">
        <v>537</v>
      </c>
      <c r="C7" s="472">
        <v>4.4999999999999998E-2</v>
      </c>
      <c r="D7" s="527">
        <f>C7*'5. RWA'!$C$13</f>
        <v>747223184.99731398</v>
      </c>
    </row>
    <row r="8" spans="1:4" s="420" customFormat="1">
      <c r="A8" s="413" t="s">
        <v>538</v>
      </c>
      <c r="B8" s="414" t="s">
        <v>539</v>
      </c>
      <c r="C8" s="473">
        <v>0.06</v>
      </c>
      <c r="D8" s="527">
        <f>C8*'5. RWA'!$C$13</f>
        <v>996297579.9964186</v>
      </c>
    </row>
    <row r="9" spans="1:4" s="420" customFormat="1">
      <c r="A9" s="413" t="s">
        <v>540</v>
      </c>
      <c r="B9" s="414" t="s">
        <v>541</v>
      </c>
      <c r="C9" s="473">
        <v>0.08</v>
      </c>
      <c r="D9" s="527">
        <f>C9*'5. RWA'!$C$13</f>
        <v>1328396773.3285582</v>
      </c>
    </row>
    <row r="10" spans="1:4" s="420" customFormat="1">
      <c r="A10" s="410" t="s">
        <v>542</v>
      </c>
      <c r="B10" s="411" t="s">
        <v>543</v>
      </c>
      <c r="C10" s="474"/>
      <c r="D10" s="504"/>
    </row>
    <row r="11" spans="1:4" s="421" customFormat="1">
      <c r="A11" s="415" t="s">
        <v>544</v>
      </c>
      <c r="B11" s="416" t="s">
        <v>606</v>
      </c>
      <c r="C11" s="475">
        <v>0</v>
      </c>
      <c r="D11" s="528">
        <f>C11*'5. RWA'!$C$13</f>
        <v>0</v>
      </c>
    </row>
    <row r="12" spans="1:4" s="421" customFormat="1">
      <c r="A12" s="415" t="s">
        <v>545</v>
      </c>
      <c r="B12" s="416" t="s">
        <v>546</v>
      </c>
      <c r="C12" s="475">
        <v>0</v>
      </c>
      <c r="D12" s="528">
        <f>C12*'5. RWA'!$C$13</f>
        <v>0</v>
      </c>
    </row>
    <row r="13" spans="1:4" s="421" customFormat="1">
      <c r="A13" s="415" t="s">
        <v>547</v>
      </c>
      <c r="B13" s="416" t="s">
        <v>548</v>
      </c>
      <c r="C13" s="475">
        <v>1.4999999999999999E-2</v>
      </c>
      <c r="D13" s="528">
        <f>C13*'5. RWA'!$C$13</f>
        <v>249074394.99910465</v>
      </c>
    </row>
    <row r="14" spans="1:4" s="420" customFormat="1">
      <c r="A14" s="410" t="s">
        <v>549</v>
      </c>
      <c r="B14" s="411" t="s">
        <v>604</v>
      </c>
      <c r="C14" s="476"/>
      <c r="D14" s="504"/>
    </row>
    <row r="15" spans="1:4" s="420" customFormat="1">
      <c r="A15" s="435" t="s">
        <v>552</v>
      </c>
      <c r="B15" s="416" t="s">
        <v>605</v>
      </c>
      <c r="C15" s="475">
        <v>9.3770206109745728E-3</v>
      </c>
      <c r="D15" s="528">
        <f>C15*'5. RWA'!$C$13</f>
        <v>155705049.03817511</v>
      </c>
    </row>
    <row r="16" spans="1:4" s="420" customFormat="1">
      <c r="A16" s="435" t="s">
        <v>553</v>
      </c>
      <c r="B16" s="416" t="s">
        <v>555</v>
      </c>
      <c r="C16" s="475">
        <v>1.2532212469771266E-2</v>
      </c>
      <c r="D16" s="528">
        <f>C16*'5. RWA'!$C$13</f>
        <v>208096882.59390089</v>
      </c>
    </row>
    <row r="17" spans="1:6" s="420" customFormat="1">
      <c r="A17" s="435" t="s">
        <v>554</v>
      </c>
      <c r="B17" s="416" t="s">
        <v>602</v>
      </c>
      <c r="C17" s="475">
        <v>3.8308446859590825E-2</v>
      </c>
      <c r="D17" s="528">
        <f>C17*'5. RWA'!$C$13</f>
        <v>636110214.99386239</v>
      </c>
    </row>
    <row r="18" spans="1:6" s="419" customFormat="1">
      <c r="A18" s="556" t="s">
        <v>603</v>
      </c>
      <c r="B18" s="557"/>
      <c r="C18" s="477" t="s">
        <v>533</v>
      </c>
      <c r="D18" s="505" t="s">
        <v>534</v>
      </c>
    </row>
    <row r="19" spans="1:6" s="420" customFormat="1">
      <c r="A19" s="417">
        <v>4</v>
      </c>
      <c r="B19" s="416" t="s">
        <v>28</v>
      </c>
      <c r="C19" s="475">
        <f>C7+C11+C12+C13+C15</f>
        <v>6.9377020610974574E-2</v>
      </c>
      <c r="D19" s="527">
        <f>C19*'5. RWA'!$C$13</f>
        <v>1152002629.0345938</v>
      </c>
    </row>
    <row r="20" spans="1:6" s="420" customFormat="1">
      <c r="A20" s="417">
        <v>5</v>
      </c>
      <c r="B20" s="416" t="s">
        <v>94</v>
      </c>
      <c r="C20" s="475">
        <f>C8+C11+C12+C13+C16</f>
        <v>8.7532212469771262E-2</v>
      </c>
      <c r="D20" s="527">
        <f>C20*'5. RWA'!$C$13</f>
        <v>1453468857.5894241</v>
      </c>
    </row>
    <row r="21" spans="1:6" s="420" customFormat="1" ht="13.5" thickBot="1">
      <c r="A21" s="422" t="s">
        <v>550</v>
      </c>
      <c r="B21" s="423" t="s">
        <v>93</v>
      </c>
      <c r="C21" s="478">
        <f>C9+C11+C12+C13+C17</f>
        <v>0.13330844685959081</v>
      </c>
      <c r="D21" s="529">
        <f>C21*'5. RWA'!$C$13</f>
        <v>2213581383.3215251</v>
      </c>
    </row>
    <row r="22" spans="1:6">
      <c r="F22" s="377"/>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B6" activePane="bottomRight" state="frozen"/>
      <selection pane="topRight" activeCell="B1" sqref="B1"/>
      <selection pane="bottomLeft" activeCell="A5" sqref="A5"/>
      <selection pane="bottomRight" activeCell="A36" sqref="A36:XFD36"/>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8" t="s">
        <v>195</v>
      </c>
      <c r="B1" s="20" t="str">
        <f>Info!C2</f>
        <v>სს თიბისი ბანკი</v>
      </c>
      <c r="E1" s="2"/>
      <c r="F1" s="2"/>
    </row>
    <row r="2" spans="1:6" s="22" customFormat="1" ht="15.75" customHeight="1">
      <c r="A2" s="22" t="s">
        <v>196</v>
      </c>
      <c r="B2" s="503">
        <f>'1. key ratios'!B2</f>
        <v>43921</v>
      </c>
    </row>
    <row r="3" spans="1:6" s="22" customFormat="1" ht="15.75" customHeight="1">
      <c r="A3" s="27"/>
    </row>
    <row r="4" spans="1:6" s="22" customFormat="1" ht="15.75" customHeight="1" thickBot="1">
      <c r="A4" s="22" t="s">
        <v>420</v>
      </c>
      <c r="B4" s="213" t="s">
        <v>275</v>
      </c>
      <c r="D4" s="215" t="s">
        <v>99</v>
      </c>
    </row>
    <row r="5" spans="1:6" ht="38.25">
      <c r="A5" s="162" t="s">
        <v>31</v>
      </c>
      <c r="B5" s="163" t="s">
        <v>238</v>
      </c>
      <c r="C5" s="164" t="s">
        <v>243</v>
      </c>
      <c r="D5" s="214" t="s">
        <v>276</v>
      </c>
    </row>
    <row r="6" spans="1:6">
      <c r="A6" s="152">
        <v>1</v>
      </c>
      <c r="B6" s="90" t="s">
        <v>160</v>
      </c>
      <c r="C6" s="305">
        <v>612940886.81999993</v>
      </c>
      <c r="D6" s="153"/>
      <c r="E6" s="8"/>
    </row>
    <row r="7" spans="1:6">
      <c r="A7" s="152">
        <v>2</v>
      </c>
      <c r="B7" s="91" t="s">
        <v>161</v>
      </c>
      <c r="C7" s="306">
        <v>2122467308.8299999</v>
      </c>
      <c r="D7" s="154"/>
      <c r="E7" s="8"/>
    </row>
    <row r="8" spans="1:6">
      <c r="A8" s="152">
        <v>3</v>
      </c>
      <c r="B8" s="91" t="s">
        <v>162</v>
      </c>
      <c r="C8" s="306">
        <v>275656462.68000001</v>
      </c>
      <c r="D8" s="154"/>
      <c r="E8" s="8"/>
    </row>
    <row r="9" spans="1:6">
      <c r="A9" s="152">
        <v>4</v>
      </c>
      <c r="B9" s="91" t="s">
        <v>191</v>
      </c>
      <c r="C9" s="306">
        <v>0</v>
      </c>
      <c r="D9" s="154"/>
      <c r="E9" s="8"/>
    </row>
    <row r="10" spans="1:6">
      <c r="A10" s="152">
        <v>5</v>
      </c>
      <c r="B10" s="91" t="s">
        <v>163</v>
      </c>
      <c r="C10" s="306">
        <v>2042503614.05</v>
      </c>
      <c r="D10" s="154"/>
      <c r="E10" s="8"/>
    </row>
    <row r="11" spans="1:6">
      <c r="A11" s="152">
        <v>6.1</v>
      </c>
      <c r="B11" s="91" t="s">
        <v>164</v>
      </c>
      <c r="C11" s="307">
        <v>13811272219.070002</v>
      </c>
      <c r="D11" s="155"/>
      <c r="E11" s="9"/>
    </row>
    <row r="12" spans="1:6">
      <c r="A12" s="152">
        <v>6.2</v>
      </c>
      <c r="B12" s="92" t="s">
        <v>165</v>
      </c>
      <c r="C12" s="307">
        <v>-957264309.85128272</v>
      </c>
      <c r="D12" s="155"/>
      <c r="E12" s="9"/>
    </row>
    <row r="13" spans="1:6">
      <c r="A13" s="152" t="s">
        <v>494</v>
      </c>
      <c r="B13" s="93" t="s">
        <v>495</v>
      </c>
      <c r="C13" s="307">
        <v>-452561461.85748279</v>
      </c>
      <c r="D13" s="155"/>
      <c r="E13" s="9"/>
    </row>
    <row r="14" spans="1:6">
      <c r="A14" s="152" t="s">
        <v>637</v>
      </c>
      <c r="B14" s="93" t="s">
        <v>615</v>
      </c>
      <c r="C14" s="307">
        <v>-409876219.238383</v>
      </c>
      <c r="D14" s="155"/>
      <c r="E14" s="9"/>
    </row>
    <row r="15" spans="1:6">
      <c r="A15" s="152">
        <v>6</v>
      </c>
      <c r="B15" s="91" t="s">
        <v>166</v>
      </c>
      <c r="C15" s="506">
        <f>C11+C12</f>
        <v>12854007909.218719</v>
      </c>
      <c r="D15" s="155"/>
      <c r="E15" s="8"/>
    </row>
    <row r="16" spans="1:6">
      <c r="A16" s="152">
        <v>7</v>
      </c>
      <c r="B16" s="91" t="s">
        <v>167</v>
      </c>
      <c r="C16" s="306">
        <v>206550796.37</v>
      </c>
      <c r="D16" s="154"/>
      <c r="E16" s="8"/>
    </row>
    <row r="17" spans="1:5">
      <c r="A17" s="152">
        <v>8</v>
      </c>
      <c r="B17" s="91" t="s">
        <v>168</v>
      </c>
      <c r="C17" s="306">
        <v>79707217.160000011</v>
      </c>
      <c r="D17" s="154"/>
      <c r="E17" s="8"/>
    </row>
    <row r="18" spans="1:5">
      <c r="A18" s="152">
        <v>9</v>
      </c>
      <c r="B18" s="91" t="s">
        <v>169</v>
      </c>
      <c r="C18" s="306">
        <v>26922915.689999998</v>
      </c>
      <c r="D18" s="154"/>
      <c r="E18" s="8"/>
    </row>
    <row r="19" spans="1:5">
      <c r="A19" s="152">
        <v>9.1</v>
      </c>
      <c r="B19" s="93" t="s">
        <v>252</v>
      </c>
      <c r="C19" s="307">
        <v>8916532.9000000004</v>
      </c>
      <c r="D19" s="255" t="s">
        <v>641</v>
      </c>
      <c r="E19" s="8"/>
    </row>
    <row r="20" spans="1:5">
      <c r="A20" s="152">
        <v>9.1999999999999993</v>
      </c>
      <c r="B20" s="93" t="s">
        <v>242</v>
      </c>
      <c r="C20" s="307">
        <v>17525800.109999999</v>
      </c>
      <c r="D20" s="526"/>
      <c r="E20" s="8"/>
    </row>
    <row r="21" spans="1:5">
      <c r="A21" s="152">
        <v>9.3000000000000007</v>
      </c>
      <c r="B21" s="93" t="s">
        <v>241</v>
      </c>
      <c r="C21" s="307">
        <v>3000</v>
      </c>
      <c r="D21" s="526"/>
      <c r="E21" s="8"/>
    </row>
    <row r="22" spans="1:5">
      <c r="A22" s="152">
        <v>10</v>
      </c>
      <c r="B22" s="91" t="s">
        <v>170</v>
      </c>
      <c r="C22" s="306">
        <v>666520642.78999996</v>
      </c>
      <c r="D22" s="154"/>
      <c r="E22" s="8"/>
    </row>
    <row r="23" spans="1:5">
      <c r="A23" s="152">
        <v>10.1</v>
      </c>
      <c r="B23" s="93" t="s">
        <v>240</v>
      </c>
      <c r="C23" s="306">
        <v>186813376.93000001</v>
      </c>
      <c r="D23" s="255" t="s">
        <v>641</v>
      </c>
      <c r="E23" s="8"/>
    </row>
    <row r="24" spans="1:5">
      <c r="A24" s="152">
        <v>11</v>
      </c>
      <c r="B24" s="94" t="s">
        <v>171</v>
      </c>
      <c r="C24" s="308">
        <v>382285616.63000005</v>
      </c>
      <c r="D24" s="156"/>
      <c r="E24" s="8"/>
    </row>
    <row r="25" spans="1:5">
      <c r="A25" s="524">
        <v>11.1</v>
      </c>
      <c r="B25" s="93" t="s">
        <v>640</v>
      </c>
      <c r="C25" s="525">
        <v>46217380.239999995</v>
      </c>
      <c r="D25" s="255" t="s">
        <v>641</v>
      </c>
      <c r="E25" s="8"/>
    </row>
    <row r="26" spans="1:5">
      <c r="A26" s="152">
        <v>12</v>
      </c>
      <c r="B26" s="96" t="s">
        <v>172</v>
      </c>
      <c r="C26" s="309">
        <f>SUM(C6:C10,C15:C18,C22,C24)</f>
        <v>19269563370.238716</v>
      </c>
      <c r="D26" s="157"/>
      <c r="E26" s="7"/>
    </row>
    <row r="27" spans="1:5">
      <c r="A27" s="152">
        <v>13</v>
      </c>
      <c r="B27" s="91" t="s">
        <v>173</v>
      </c>
      <c r="C27" s="310">
        <v>212960056.44</v>
      </c>
      <c r="D27" s="158"/>
      <c r="E27" s="8"/>
    </row>
    <row r="28" spans="1:5">
      <c r="A28" s="152">
        <v>14</v>
      </c>
      <c r="B28" s="91" t="s">
        <v>174</v>
      </c>
      <c r="C28" s="306">
        <v>3361779596.8800001</v>
      </c>
      <c r="D28" s="154"/>
      <c r="E28" s="8"/>
    </row>
    <row r="29" spans="1:5">
      <c r="A29" s="152">
        <v>15</v>
      </c>
      <c r="B29" s="91" t="s">
        <v>175</v>
      </c>
      <c r="C29" s="306">
        <v>3424400154.29</v>
      </c>
      <c r="D29" s="154"/>
      <c r="E29" s="8"/>
    </row>
    <row r="30" spans="1:5">
      <c r="A30" s="152">
        <v>16</v>
      </c>
      <c r="B30" s="91" t="s">
        <v>176</v>
      </c>
      <c r="C30" s="306">
        <v>4668207440.0799999</v>
      </c>
      <c r="D30" s="154"/>
      <c r="E30" s="8"/>
    </row>
    <row r="31" spans="1:5">
      <c r="A31" s="152">
        <v>17</v>
      </c>
      <c r="B31" s="91" t="s">
        <v>177</v>
      </c>
      <c r="C31" s="306">
        <v>976490449.45000005</v>
      </c>
      <c r="D31" s="154"/>
      <c r="E31" s="8"/>
    </row>
    <row r="32" spans="1:5">
      <c r="A32" s="524">
        <v>17.100000000000001</v>
      </c>
      <c r="B32" s="95" t="s">
        <v>643</v>
      </c>
      <c r="C32" s="306">
        <v>468743300</v>
      </c>
      <c r="D32" s="255" t="s">
        <v>641</v>
      </c>
      <c r="E32" s="8"/>
    </row>
    <row r="33" spans="1:5">
      <c r="A33" s="152">
        <v>18</v>
      </c>
      <c r="B33" s="91" t="s">
        <v>178</v>
      </c>
      <c r="C33" s="306">
        <v>3252535406.7399998</v>
      </c>
      <c r="D33" s="154"/>
      <c r="E33" s="8"/>
    </row>
    <row r="34" spans="1:5">
      <c r="A34" s="152">
        <v>19</v>
      </c>
      <c r="B34" s="91" t="s">
        <v>179</v>
      </c>
      <c r="C34" s="306">
        <v>138179751.78</v>
      </c>
      <c r="D34" s="154"/>
      <c r="E34" s="8"/>
    </row>
    <row r="35" spans="1:5">
      <c r="A35" s="152">
        <v>20</v>
      </c>
      <c r="B35" s="91" t="s">
        <v>101</v>
      </c>
      <c r="C35" s="306">
        <v>282204261.37047744</v>
      </c>
      <c r="D35" s="154"/>
      <c r="E35" s="8"/>
    </row>
    <row r="36" spans="1:5">
      <c r="A36" s="152">
        <v>20.100000000000001</v>
      </c>
      <c r="B36" s="95" t="s">
        <v>493</v>
      </c>
      <c r="C36" s="308">
        <v>0</v>
      </c>
      <c r="D36" s="156"/>
      <c r="E36" s="8"/>
    </row>
    <row r="37" spans="1:5">
      <c r="A37" s="152">
        <v>21</v>
      </c>
      <c r="B37" s="94" t="s">
        <v>180</v>
      </c>
      <c r="C37" s="308">
        <v>1105689000</v>
      </c>
      <c r="D37" s="156"/>
      <c r="E37" s="8"/>
    </row>
    <row r="38" spans="1:5">
      <c r="A38" s="152">
        <v>21.1</v>
      </c>
      <c r="B38" s="95" t="s">
        <v>642</v>
      </c>
      <c r="C38" s="311">
        <v>594642110</v>
      </c>
      <c r="D38" s="255" t="s">
        <v>641</v>
      </c>
      <c r="E38" s="8"/>
    </row>
    <row r="39" spans="1:5">
      <c r="A39" s="152">
        <v>22</v>
      </c>
      <c r="B39" s="96" t="s">
        <v>181</v>
      </c>
      <c r="C39" s="309">
        <f>SUM(C27:C31)+SUM(C33:C35)+C37</f>
        <v>17422446117.030479</v>
      </c>
      <c r="D39" s="157"/>
      <c r="E39" s="7"/>
    </row>
    <row r="40" spans="1:5">
      <c r="A40" s="152">
        <v>23</v>
      </c>
      <c r="B40" s="94" t="s">
        <v>182</v>
      </c>
      <c r="C40" s="306">
        <v>21015907.600000001</v>
      </c>
      <c r="D40" s="154"/>
      <c r="E40" s="8"/>
    </row>
    <row r="41" spans="1:5">
      <c r="A41" s="152">
        <v>24</v>
      </c>
      <c r="B41" s="94" t="s">
        <v>183</v>
      </c>
      <c r="C41" s="306">
        <v>0</v>
      </c>
      <c r="D41" s="154"/>
      <c r="E41" s="8"/>
    </row>
    <row r="42" spans="1:5">
      <c r="A42" s="152">
        <v>25</v>
      </c>
      <c r="B42" s="94" t="s">
        <v>239</v>
      </c>
      <c r="C42" s="306">
        <v>0</v>
      </c>
      <c r="D42" s="154"/>
      <c r="E42" s="8"/>
    </row>
    <row r="43" spans="1:5">
      <c r="A43" s="152">
        <v>26</v>
      </c>
      <c r="B43" s="94" t="s">
        <v>185</v>
      </c>
      <c r="C43" s="306">
        <v>506136425.85000002</v>
      </c>
      <c r="D43" s="154"/>
      <c r="E43" s="8"/>
    </row>
    <row r="44" spans="1:5">
      <c r="A44" s="152">
        <v>27</v>
      </c>
      <c r="B44" s="94" t="s">
        <v>186</v>
      </c>
      <c r="C44" s="306">
        <v>0</v>
      </c>
      <c r="D44" s="154"/>
      <c r="E44" s="8"/>
    </row>
    <row r="45" spans="1:5">
      <c r="A45" s="152">
        <v>28</v>
      </c>
      <c r="B45" s="94" t="s">
        <v>187</v>
      </c>
      <c r="C45" s="306">
        <v>1233744832.6695228</v>
      </c>
      <c r="D45" s="154"/>
      <c r="E45" s="8"/>
    </row>
    <row r="46" spans="1:5">
      <c r="A46" s="152">
        <v>29</v>
      </c>
      <c r="B46" s="94" t="s">
        <v>40</v>
      </c>
      <c r="C46" s="306">
        <v>86220087.030000001</v>
      </c>
      <c r="D46" s="154"/>
      <c r="E46" s="8"/>
    </row>
    <row r="47" spans="1:5" ht="16.5" thickBot="1">
      <c r="A47" s="159">
        <v>30</v>
      </c>
      <c r="B47" s="160" t="s">
        <v>188</v>
      </c>
      <c r="C47" s="312">
        <f>SUM(C40:C46)</f>
        <v>1847117253.1495228</v>
      </c>
      <c r="D47" s="161"/>
      <c r="E47"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195</v>
      </c>
      <c r="B1" s="376" t="str">
        <f>Info!C2</f>
        <v>სს თიბისი ბანკი</v>
      </c>
    </row>
    <row r="2" spans="1:19">
      <c r="A2" s="2" t="s">
        <v>196</v>
      </c>
      <c r="B2" s="482">
        <f>'1. key ratios'!B2</f>
        <v>43921</v>
      </c>
    </row>
    <row r="4" spans="1:19" ht="39" thickBot="1">
      <c r="A4" s="73" t="s">
        <v>421</v>
      </c>
      <c r="B4" s="340" t="s">
        <v>464</v>
      </c>
    </row>
    <row r="5" spans="1:19">
      <c r="A5" s="140"/>
      <c r="B5" s="143"/>
      <c r="C5" s="122" t="s">
        <v>0</v>
      </c>
      <c r="D5" s="122" t="s">
        <v>1</v>
      </c>
      <c r="E5" s="122" t="s">
        <v>2</v>
      </c>
      <c r="F5" s="122" t="s">
        <v>3</v>
      </c>
      <c r="G5" s="122" t="s">
        <v>4</v>
      </c>
      <c r="H5" s="122" t="s">
        <v>10</v>
      </c>
      <c r="I5" s="122" t="s">
        <v>244</v>
      </c>
      <c r="J5" s="122" t="s">
        <v>245</v>
      </c>
      <c r="K5" s="122" t="s">
        <v>246</v>
      </c>
      <c r="L5" s="122" t="s">
        <v>247</v>
      </c>
      <c r="M5" s="122" t="s">
        <v>248</v>
      </c>
      <c r="N5" s="122" t="s">
        <v>249</v>
      </c>
      <c r="O5" s="122" t="s">
        <v>451</v>
      </c>
      <c r="P5" s="122" t="s">
        <v>452</v>
      </c>
      <c r="Q5" s="122" t="s">
        <v>453</v>
      </c>
      <c r="R5" s="331" t="s">
        <v>454</v>
      </c>
      <c r="S5" s="123" t="s">
        <v>455</v>
      </c>
    </row>
    <row r="6" spans="1:19" ht="46.5" customHeight="1">
      <c r="A6" s="166"/>
      <c r="B6" s="562" t="s">
        <v>456</v>
      </c>
      <c r="C6" s="560">
        <v>0</v>
      </c>
      <c r="D6" s="561"/>
      <c r="E6" s="560">
        <v>0.2</v>
      </c>
      <c r="F6" s="561"/>
      <c r="G6" s="560">
        <v>0.35</v>
      </c>
      <c r="H6" s="561"/>
      <c r="I6" s="560">
        <v>0.5</v>
      </c>
      <c r="J6" s="561"/>
      <c r="K6" s="560">
        <v>0.75</v>
      </c>
      <c r="L6" s="561"/>
      <c r="M6" s="560">
        <v>1</v>
      </c>
      <c r="N6" s="561"/>
      <c r="O6" s="560">
        <v>1.5</v>
      </c>
      <c r="P6" s="561"/>
      <c r="Q6" s="560">
        <v>2.5</v>
      </c>
      <c r="R6" s="561"/>
      <c r="S6" s="558" t="s">
        <v>257</v>
      </c>
    </row>
    <row r="7" spans="1:19">
      <c r="A7" s="166"/>
      <c r="B7" s="563"/>
      <c r="C7" s="339" t="s">
        <v>449</v>
      </c>
      <c r="D7" s="339" t="s">
        <v>450</v>
      </c>
      <c r="E7" s="339" t="s">
        <v>449</v>
      </c>
      <c r="F7" s="339" t="s">
        <v>450</v>
      </c>
      <c r="G7" s="339" t="s">
        <v>449</v>
      </c>
      <c r="H7" s="339" t="s">
        <v>450</v>
      </c>
      <c r="I7" s="339" t="s">
        <v>449</v>
      </c>
      <c r="J7" s="339" t="s">
        <v>450</v>
      </c>
      <c r="K7" s="339" t="s">
        <v>449</v>
      </c>
      <c r="L7" s="339" t="s">
        <v>450</v>
      </c>
      <c r="M7" s="339" t="s">
        <v>449</v>
      </c>
      <c r="N7" s="339" t="s">
        <v>450</v>
      </c>
      <c r="O7" s="339" t="s">
        <v>449</v>
      </c>
      <c r="P7" s="339" t="s">
        <v>450</v>
      </c>
      <c r="Q7" s="339" t="s">
        <v>449</v>
      </c>
      <c r="R7" s="339" t="s">
        <v>450</v>
      </c>
      <c r="S7" s="559"/>
    </row>
    <row r="8" spans="1:19" s="170" customFormat="1">
      <c r="A8" s="126">
        <v>1</v>
      </c>
      <c r="B8" s="188" t="s">
        <v>223</v>
      </c>
      <c r="C8" s="313">
        <v>1643164742.9299998</v>
      </c>
      <c r="D8" s="313">
        <v>0</v>
      </c>
      <c r="E8" s="313">
        <v>0</v>
      </c>
      <c r="F8" s="332">
        <v>0</v>
      </c>
      <c r="G8" s="313">
        <v>0</v>
      </c>
      <c r="H8" s="313">
        <v>0</v>
      </c>
      <c r="I8" s="313">
        <v>0</v>
      </c>
      <c r="J8" s="313">
        <v>0</v>
      </c>
      <c r="K8" s="313">
        <v>0</v>
      </c>
      <c r="L8" s="313">
        <v>0</v>
      </c>
      <c r="M8" s="313">
        <v>1915482541.3661001</v>
      </c>
      <c r="N8" s="313">
        <v>0</v>
      </c>
      <c r="O8" s="313">
        <v>0</v>
      </c>
      <c r="P8" s="313">
        <v>0</v>
      </c>
      <c r="Q8" s="313">
        <v>0</v>
      </c>
      <c r="R8" s="332">
        <v>0</v>
      </c>
      <c r="S8" s="345">
        <f>$C$6*SUM(C8:D8)+$E$6*SUM(E8:F8)+$G$6*SUM(G8:H8)+$I$6*SUM(I8:J8)+$K$6*SUM(K8:L8)+$M$6*SUM(M8:N8)+$O$6*SUM(O8:P8)+$Q$6*SUM(Q8:R8)</f>
        <v>1915482541.3661001</v>
      </c>
    </row>
    <row r="9" spans="1:19" s="170" customFormat="1">
      <c r="A9" s="126">
        <v>2</v>
      </c>
      <c r="B9" s="188" t="s">
        <v>224</v>
      </c>
      <c r="C9" s="313">
        <v>0</v>
      </c>
      <c r="D9" s="313">
        <v>0</v>
      </c>
      <c r="E9" s="313">
        <v>0</v>
      </c>
      <c r="F9" s="313">
        <v>0</v>
      </c>
      <c r="G9" s="313">
        <v>0</v>
      </c>
      <c r="H9" s="313">
        <v>0</v>
      </c>
      <c r="I9" s="313">
        <v>0</v>
      </c>
      <c r="J9" s="313">
        <v>0</v>
      </c>
      <c r="K9" s="313">
        <v>0</v>
      </c>
      <c r="L9" s="313">
        <v>0</v>
      </c>
      <c r="M9" s="313">
        <v>0</v>
      </c>
      <c r="N9" s="313">
        <v>0</v>
      </c>
      <c r="O9" s="313">
        <v>0</v>
      </c>
      <c r="P9" s="313">
        <v>0</v>
      </c>
      <c r="Q9" s="313">
        <v>0</v>
      </c>
      <c r="R9" s="332">
        <v>0</v>
      </c>
      <c r="S9" s="345">
        <f t="shared" ref="S9:S21" si="0">$C$6*SUM(C9:D9)+$E$6*SUM(E9:F9)+$G$6*SUM(G9:H9)+$I$6*SUM(I9:J9)+$K$6*SUM(K9:L9)+$M$6*SUM(M9:N9)+$O$6*SUM(O9:P9)+$Q$6*SUM(Q9:R9)</f>
        <v>0</v>
      </c>
    </row>
    <row r="10" spans="1:19" s="170" customFormat="1">
      <c r="A10" s="126">
        <v>3</v>
      </c>
      <c r="B10" s="188" t="s">
        <v>225</v>
      </c>
      <c r="C10" s="313">
        <v>104015273.3567</v>
      </c>
      <c r="D10" s="313">
        <v>0</v>
      </c>
      <c r="E10" s="313">
        <v>0</v>
      </c>
      <c r="F10" s="313">
        <v>0</v>
      </c>
      <c r="G10" s="313">
        <v>0</v>
      </c>
      <c r="H10" s="313">
        <v>0</v>
      </c>
      <c r="I10" s="313">
        <v>0</v>
      </c>
      <c r="J10" s="313">
        <v>0</v>
      </c>
      <c r="K10" s="313">
        <v>0</v>
      </c>
      <c r="L10" s="313">
        <v>0</v>
      </c>
      <c r="M10" s="313">
        <v>0</v>
      </c>
      <c r="N10" s="313">
        <v>0</v>
      </c>
      <c r="O10" s="313">
        <v>0</v>
      </c>
      <c r="P10" s="313">
        <v>0</v>
      </c>
      <c r="Q10" s="313">
        <v>0</v>
      </c>
      <c r="R10" s="332">
        <v>0</v>
      </c>
      <c r="S10" s="345">
        <f t="shared" si="0"/>
        <v>0</v>
      </c>
    </row>
    <row r="11" spans="1:19" s="170" customFormat="1">
      <c r="A11" s="126">
        <v>4</v>
      </c>
      <c r="B11" s="188" t="s">
        <v>226</v>
      </c>
      <c r="C11" s="313">
        <v>242907105.72759998</v>
      </c>
      <c r="D11" s="313">
        <v>0</v>
      </c>
      <c r="E11" s="313">
        <v>0</v>
      </c>
      <c r="F11" s="313">
        <v>0</v>
      </c>
      <c r="G11" s="313">
        <v>0</v>
      </c>
      <c r="H11" s="313">
        <v>0</v>
      </c>
      <c r="I11" s="313">
        <v>120322186.608</v>
      </c>
      <c r="J11" s="313">
        <v>0</v>
      </c>
      <c r="K11" s="313">
        <v>0</v>
      </c>
      <c r="L11" s="313">
        <v>0</v>
      </c>
      <c r="M11" s="313">
        <v>0</v>
      </c>
      <c r="N11" s="313">
        <v>0</v>
      </c>
      <c r="O11" s="313">
        <v>0</v>
      </c>
      <c r="P11" s="313">
        <v>0</v>
      </c>
      <c r="Q11" s="313">
        <v>0</v>
      </c>
      <c r="R11" s="332">
        <v>0</v>
      </c>
      <c r="S11" s="345">
        <f t="shared" si="0"/>
        <v>60161093.303999998</v>
      </c>
    </row>
    <row r="12" spans="1:19" s="170" customFormat="1">
      <c r="A12" s="126">
        <v>5</v>
      </c>
      <c r="B12" s="188" t="s">
        <v>227</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32">
        <v>0</v>
      </c>
      <c r="S12" s="345">
        <f t="shared" si="0"/>
        <v>0</v>
      </c>
    </row>
    <row r="13" spans="1:19" s="170" customFormat="1">
      <c r="A13" s="126">
        <v>6</v>
      </c>
      <c r="B13" s="188" t="s">
        <v>228</v>
      </c>
      <c r="C13" s="313">
        <v>0</v>
      </c>
      <c r="D13" s="313">
        <v>0</v>
      </c>
      <c r="E13" s="313">
        <v>233284703.14100003</v>
      </c>
      <c r="F13" s="313">
        <v>4417539.1825999999</v>
      </c>
      <c r="G13" s="313">
        <v>0</v>
      </c>
      <c r="H13" s="313">
        <v>0</v>
      </c>
      <c r="I13" s="313">
        <v>27900785.433899999</v>
      </c>
      <c r="J13" s="313">
        <v>67355612.883599997</v>
      </c>
      <c r="K13" s="313">
        <v>0</v>
      </c>
      <c r="L13" s="313">
        <v>0</v>
      </c>
      <c r="M13" s="313">
        <v>19656827.733099867</v>
      </c>
      <c r="N13" s="313">
        <v>22443275.3006</v>
      </c>
      <c r="O13" s="313">
        <v>0</v>
      </c>
      <c r="P13" s="313">
        <v>0</v>
      </c>
      <c r="Q13" s="313">
        <v>0</v>
      </c>
      <c r="R13" s="332">
        <v>0</v>
      </c>
      <c r="S13" s="345">
        <f t="shared" si="0"/>
        <v>137268750.65716988</v>
      </c>
    </row>
    <row r="14" spans="1:19" s="170" customFormat="1">
      <c r="A14" s="126">
        <v>7</v>
      </c>
      <c r="B14" s="188" t="s">
        <v>78</v>
      </c>
      <c r="C14" s="313">
        <v>0</v>
      </c>
      <c r="D14" s="313">
        <v>0</v>
      </c>
      <c r="E14" s="313">
        <v>0</v>
      </c>
      <c r="F14" s="313">
        <v>0</v>
      </c>
      <c r="G14" s="313">
        <v>0</v>
      </c>
      <c r="H14" s="313">
        <v>0</v>
      </c>
      <c r="I14" s="313">
        <v>0</v>
      </c>
      <c r="J14" s="313">
        <v>0</v>
      </c>
      <c r="K14" s="313">
        <v>0</v>
      </c>
      <c r="L14" s="313">
        <v>0</v>
      </c>
      <c r="M14" s="313">
        <v>5280775963.2306957</v>
      </c>
      <c r="N14" s="313">
        <v>1208313316.2115002</v>
      </c>
      <c r="O14" s="313">
        <v>0</v>
      </c>
      <c r="P14" s="313">
        <v>0</v>
      </c>
      <c r="Q14" s="313">
        <v>0</v>
      </c>
      <c r="R14" s="332">
        <v>0</v>
      </c>
      <c r="S14" s="345">
        <f t="shared" si="0"/>
        <v>6489089279.4421959</v>
      </c>
    </row>
    <row r="15" spans="1:19" s="170" customFormat="1">
      <c r="A15" s="126">
        <v>8</v>
      </c>
      <c r="B15" s="188" t="s">
        <v>79</v>
      </c>
      <c r="C15" s="313">
        <v>0</v>
      </c>
      <c r="D15" s="313">
        <v>0</v>
      </c>
      <c r="E15" s="313">
        <v>0</v>
      </c>
      <c r="F15" s="313">
        <v>0</v>
      </c>
      <c r="G15" s="313">
        <v>0</v>
      </c>
      <c r="H15" s="313">
        <v>0</v>
      </c>
      <c r="I15" s="313">
        <v>0</v>
      </c>
      <c r="J15" s="313">
        <v>0</v>
      </c>
      <c r="K15" s="313">
        <v>3547956793.8801999</v>
      </c>
      <c r="L15" s="313">
        <v>98585194.870599985</v>
      </c>
      <c r="M15" s="313">
        <v>0</v>
      </c>
      <c r="N15" s="313">
        <v>0</v>
      </c>
      <c r="O15" s="313">
        <v>0</v>
      </c>
      <c r="P15" s="313">
        <v>0</v>
      </c>
      <c r="Q15" s="313">
        <v>0</v>
      </c>
      <c r="R15" s="332">
        <v>0</v>
      </c>
      <c r="S15" s="345">
        <f t="shared" si="0"/>
        <v>2734906491.5630999</v>
      </c>
    </row>
    <row r="16" spans="1:19" s="170" customFormat="1">
      <c r="A16" s="126">
        <v>9</v>
      </c>
      <c r="B16" s="188" t="s">
        <v>80</v>
      </c>
      <c r="C16" s="313">
        <v>0</v>
      </c>
      <c r="D16" s="313">
        <v>0</v>
      </c>
      <c r="E16" s="313">
        <v>0</v>
      </c>
      <c r="F16" s="313">
        <v>0</v>
      </c>
      <c r="G16" s="313">
        <v>2559635453.8238993</v>
      </c>
      <c r="H16" s="313">
        <v>17336550.0667</v>
      </c>
      <c r="I16" s="313">
        <v>0</v>
      </c>
      <c r="J16" s="313">
        <v>0</v>
      </c>
      <c r="K16" s="313">
        <v>0</v>
      </c>
      <c r="L16" s="313">
        <v>0</v>
      </c>
      <c r="M16" s="313">
        <v>0</v>
      </c>
      <c r="N16" s="313">
        <v>0</v>
      </c>
      <c r="O16" s="313">
        <v>0</v>
      </c>
      <c r="P16" s="313">
        <v>0</v>
      </c>
      <c r="Q16" s="313">
        <v>0</v>
      </c>
      <c r="R16" s="332">
        <v>0</v>
      </c>
      <c r="S16" s="345">
        <f t="shared" si="0"/>
        <v>901940201.36170971</v>
      </c>
    </row>
    <row r="17" spans="1:19" s="170" customFormat="1">
      <c r="A17" s="126">
        <v>10</v>
      </c>
      <c r="B17" s="188" t="s">
        <v>74</v>
      </c>
      <c r="C17" s="313">
        <v>0</v>
      </c>
      <c r="D17" s="313">
        <v>0</v>
      </c>
      <c r="E17" s="313">
        <v>0</v>
      </c>
      <c r="F17" s="313">
        <v>0</v>
      </c>
      <c r="G17" s="313">
        <v>0</v>
      </c>
      <c r="H17" s="313">
        <v>0</v>
      </c>
      <c r="I17" s="313">
        <v>30777144.721399982</v>
      </c>
      <c r="J17" s="313">
        <v>0</v>
      </c>
      <c r="K17" s="313">
        <v>0</v>
      </c>
      <c r="L17" s="313">
        <v>0</v>
      </c>
      <c r="M17" s="313">
        <v>58699460.908399992</v>
      </c>
      <c r="N17" s="313">
        <v>1085159.0459</v>
      </c>
      <c r="O17" s="313">
        <v>34447657.639200002</v>
      </c>
      <c r="P17" s="313">
        <v>33973.730000000003</v>
      </c>
      <c r="Q17" s="313">
        <v>0</v>
      </c>
      <c r="R17" s="332">
        <v>0</v>
      </c>
      <c r="S17" s="345">
        <f t="shared" si="0"/>
        <v>126895639.36879998</v>
      </c>
    </row>
    <row r="18" spans="1:19" s="170" customFormat="1">
      <c r="A18" s="126">
        <v>11</v>
      </c>
      <c r="B18" s="188" t="s">
        <v>75</v>
      </c>
      <c r="C18" s="313">
        <v>0</v>
      </c>
      <c r="D18" s="313">
        <v>0</v>
      </c>
      <c r="E18" s="313">
        <v>0</v>
      </c>
      <c r="F18" s="313">
        <v>0</v>
      </c>
      <c r="G18" s="313">
        <v>0</v>
      </c>
      <c r="H18" s="313">
        <v>0</v>
      </c>
      <c r="I18" s="313">
        <v>0</v>
      </c>
      <c r="J18" s="313">
        <v>0</v>
      </c>
      <c r="K18" s="313">
        <v>0</v>
      </c>
      <c r="L18" s="313">
        <v>0</v>
      </c>
      <c r="M18" s="313">
        <v>426389483.61759996</v>
      </c>
      <c r="N18" s="313">
        <v>0</v>
      </c>
      <c r="O18" s="313">
        <v>443990690.81279993</v>
      </c>
      <c r="P18" s="313">
        <v>0</v>
      </c>
      <c r="Q18" s="313">
        <v>26784935.569999997</v>
      </c>
      <c r="R18" s="332">
        <v>0</v>
      </c>
      <c r="S18" s="345">
        <f t="shared" si="0"/>
        <v>1159337858.7617998</v>
      </c>
    </row>
    <row r="19" spans="1:19" s="170" customFormat="1">
      <c r="A19" s="126">
        <v>12</v>
      </c>
      <c r="B19" s="188" t="s">
        <v>76</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32">
        <v>0</v>
      </c>
      <c r="S19" s="345">
        <f t="shared" si="0"/>
        <v>0</v>
      </c>
    </row>
    <row r="20" spans="1:19" s="170" customFormat="1">
      <c r="A20" s="126">
        <v>13</v>
      </c>
      <c r="B20" s="188" t="s">
        <v>77</v>
      </c>
      <c r="C20" s="313">
        <v>0</v>
      </c>
      <c r="D20" s="313">
        <v>0</v>
      </c>
      <c r="E20" s="313">
        <v>0</v>
      </c>
      <c r="F20" s="313">
        <v>0</v>
      </c>
      <c r="G20" s="313">
        <v>0</v>
      </c>
      <c r="H20" s="313">
        <v>0</v>
      </c>
      <c r="I20" s="313">
        <v>0</v>
      </c>
      <c r="J20" s="313">
        <v>0</v>
      </c>
      <c r="K20" s="313">
        <v>0</v>
      </c>
      <c r="L20" s="313">
        <v>0</v>
      </c>
      <c r="M20" s="313">
        <v>0</v>
      </c>
      <c r="N20" s="313">
        <v>0</v>
      </c>
      <c r="O20" s="313">
        <v>0</v>
      </c>
      <c r="P20" s="313">
        <v>0</v>
      </c>
      <c r="Q20" s="313">
        <v>0</v>
      </c>
      <c r="R20" s="332">
        <v>0</v>
      </c>
      <c r="S20" s="345">
        <f t="shared" si="0"/>
        <v>0</v>
      </c>
    </row>
    <row r="21" spans="1:19" s="170" customFormat="1">
      <c r="A21" s="126">
        <v>14</v>
      </c>
      <c r="B21" s="188" t="s">
        <v>255</v>
      </c>
      <c r="C21" s="313">
        <v>612940886.82000005</v>
      </c>
      <c r="D21" s="313">
        <v>0</v>
      </c>
      <c r="E21" s="313">
        <v>13868106.630000001</v>
      </c>
      <c r="F21" s="313">
        <v>0</v>
      </c>
      <c r="G21" s="313">
        <v>0</v>
      </c>
      <c r="H21" s="313">
        <v>0</v>
      </c>
      <c r="I21" s="313">
        <v>0</v>
      </c>
      <c r="J21" s="313">
        <v>0</v>
      </c>
      <c r="K21" s="313">
        <v>0</v>
      </c>
      <c r="L21" s="313">
        <v>0</v>
      </c>
      <c r="M21" s="313">
        <v>2252061972.940309</v>
      </c>
      <c r="N21" s="313">
        <v>32476230.919309676</v>
      </c>
      <c r="O21" s="313">
        <v>0</v>
      </c>
      <c r="P21" s="313">
        <v>0</v>
      </c>
      <c r="Q21" s="313">
        <v>17525800.109999999</v>
      </c>
      <c r="R21" s="332">
        <v>0</v>
      </c>
      <c r="S21" s="345">
        <f t="shared" si="0"/>
        <v>2331126325.460619</v>
      </c>
    </row>
    <row r="22" spans="1:19" ht="13.5" thickBot="1">
      <c r="A22" s="108"/>
      <c r="B22" s="172" t="s">
        <v>73</v>
      </c>
      <c r="C22" s="314">
        <f>SUM(C8:C21)</f>
        <v>2603028008.8343</v>
      </c>
      <c r="D22" s="314">
        <f t="shared" ref="D22:S22" si="1">SUM(D8:D21)</f>
        <v>0</v>
      </c>
      <c r="E22" s="314">
        <f t="shared" si="1"/>
        <v>247152809.77100003</v>
      </c>
      <c r="F22" s="314">
        <f t="shared" si="1"/>
        <v>4417539.1825999999</v>
      </c>
      <c r="G22" s="314">
        <f t="shared" si="1"/>
        <v>2559635453.8238993</v>
      </c>
      <c r="H22" s="314">
        <f t="shared" si="1"/>
        <v>17336550.0667</v>
      </c>
      <c r="I22" s="314">
        <f t="shared" si="1"/>
        <v>179000116.76329997</v>
      </c>
      <c r="J22" s="314">
        <f t="shared" si="1"/>
        <v>67355612.883599997</v>
      </c>
      <c r="K22" s="314">
        <f t="shared" si="1"/>
        <v>3547956793.8801999</v>
      </c>
      <c r="L22" s="314">
        <f t="shared" si="1"/>
        <v>98585194.870599985</v>
      </c>
      <c r="M22" s="314">
        <f t="shared" si="1"/>
        <v>9953066249.7962055</v>
      </c>
      <c r="N22" s="314">
        <f t="shared" si="1"/>
        <v>1264317981.4773099</v>
      </c>
      <c r="O22" s="314">
        <f t="shared" si="1"/>
        <v>478438348.4519999</v>
      </c>
      <c r="P22" s="314">
        <f t="shared" si="1"/>
        <v>33973.730000000003</v>
      </c>
      <c r="Q22" s="314">
        <f t="shared" si="1"/>
        <v>44310735.679999992</v>
      </c>
      <c r="R22" s="314">
        <f t="shared" si="1"/>
        <v>0</v>
      </c>
      <c r="S22" s="530">
        <f t="shared" si="1"/>
        <v>15856208181.285494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P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195</v>
      </c>
      <c r="B1" s="376" t="str">
        <f>Info!C2</f>
        <v>სს თიბისი ბანკი</v>
      </c>
    </row>
    <row r="2" spans="1:22">
      <c r="A2" s="2" t="s">
        <v>196</v>
      </c>
      <c r="B2" s="482">
        <f>'1. key ratios'!B2</f>
        <v>43921</v>
      </c>
    </row>
    <row r="4" spans="1:22" ht="27.75" thickBot="1">
      <c r="A4" s="2" t="s">
        <v>422</v>
      </c>
      <c r="B4" s="341" t="s">
        <v>465</v>
      </c>
      <c r="V4" s="215" t="s">
        <v>99</v>
      </c>
    </row>
    <row r="5" spans="1:22">
      <c r="A5" s="106"/>
      <c r="B5" s="107"/>
      <c r="C5" s="564" t="s">
        <v>205</v>
      </c>
      <c r="D5" s="565"/>
      <c r="E5" s="565"/>
      <c r="F5" s="565"/>
      <c r="G5" s="565"/>
      <c r="H5" s="565"/>
      <c r="I5" s="565"/>
      <c r="J5" s="565"/>
      <c r="K5" s="565"/>
      <c r="L5" s="566"/>
      <c r="M5" s="564" t="s">
        <v>206</v>
      </c>
      <c r="N5" s="565"/>
      <c r="O5" s="565"/>
      <c r="P5" s="565"/>
      <c r="Q5" s="565"/>
      <c r="R5" s="565"/>
      <c r="S5" s="566"/>
      <c r="T5" s="569" t="s">
        <v>463</v>
      </c>
      <c r="U5" s="569" t="s">
        <v>462</v>
      </c>
      <c r="V5" s="567" t="s">
        <v>207</v>
      </c>
    </row>
    <row r="6" spans="1:22" s="73" customFormat="1" ht="140.25">
      <c r="A6" s="124"/>
      <c r="B6" s="190"/>
      <c r="C6" s="104" t="s">
        <v>208</v>
      </c>
      <c r="D6" s="103" t="s">
        <v>209</v>
      </c>
      <c r="E6" s="100" t="s">
        <v>210</v>
      </c>
      <c r="F6" s="342" t="s">
        <v>457</v>
      </c>
      <c r="G6" s="103" t="s">
        <v>211</v>
      </c>
      <c r="H6" s="103" t="s">
        <v>212</v>
      </c>
      <c r="I6" s="103" t="s">
        <v>213</v>
      </c>
      <c r="J6" s="103" t="s">
        <v>254</v>
      </c>
      <c r="K6" s="103" t="s">
        <v>214</v>
      </c>
      <c r="L6" s="105" t="s">
        <v>215</v>
      </c>
      <c r="M6" s="104" t="s">
        <v>216</v>
      </c>
      <c r="N6" s="103" t="s">
        <v>217</v>
      </c>
      <c r="O6" s="103" t="s">
        <v>218</v>
      </c>
      <c r="P6" s="103" t="s">
        <v>219</v>
      </c>
      <c r="Q6" s="103" t="s">
        <v>220</v>
      </c>
      <c r="R6" s="103" t="s">
        <v>221</v>
      </c>
      <c r="S6" s="105" t="s">
        <v>222</v>
      </c>
      <c r="T6" s="570"/>
      <c r="U6" s="570"/>
      <c r="V6" s="568"/>
    </row>
    <row r="7" spans="1:22" s="170" customFormat="1">
      <c r="A7" s="171">
        <v>1</v>
      </c>
      <c r="B7" s="169" t="s">
        <v>223</v>
      </c>
      <c r="C7" s="315">
        <v>0</v>
      </c>
      <c r="D7" s="313">
        <v>0</v>
      </c>
      <c r="E7" s="313">
        <v>0</v>
      </c>
      <c r="F7" s="313">
        <v>0</v>
      </c>
      <c r="G7" s="313">
        <v>0</v>
      </c>
      <c r="H7" s="313">
        <v>0</v>
      </c>
      <c r="I7" s="313">
        <v>0</v>
      </c>
      <c r="J7" s="313">
        <v>0</v>
      </c>
      <c r="K7" s="313">
        <v>0</v>
      </c>
      <c r="L7" s="316">
        <v>0</v>
      </c>
      <c r="M7" s="315">
        <v>0</v>
      </c>
      <c r="N7" s="313">
        <v>0</v>
      </c>
      <c r="O7" s="313">
        <v>0</v>
      </c>
      <c r="P7" s="313">
        <v>0</v>
      </c>
      <c r="Q7" s="313">
        <v>0</v>
      </c>
      <c r="R7" s="313">
        <v>0</v>
      </c>
      <c r="S7" s="316">
        <v>0</v>
      </c>
      <c r="T7" s="336">
        <v>0</v>
      </c>
      <c r="U7" s="335">
        <v>0</v>
      </c>
      <c r="V7" s="317">
        <f>SUM(C7:S7)</f>
        <v>0</v>
      </c>
    </row>
    <row r="8" spans="1:22" s="170" customFormat="1">
      <c r="A8" s="171">
        <v>2</v>
      </c>
      <c r="B8" s="169" t="s">
        <v>224</v>
      </c>
      <c r="C8" s="315">
        <v>0</v>
      </c>
      <c r="D8" s="313">
        <v>0</v>
      </c>
      <c r="E8" s="313">
        <v>0</v>
      </c>
      <c r="F8" s="313">
        <v>0</v>
      </c>
      <c r="G8" s="313">
        <v>0</v>
      </c>
      <c r="H8" s="313">
        <v>0</v>
      </c>
      <c r="I8" s="313">
        <v>0</v>
      </c>
      <c r="J8" s="313">
        <v>0</v>
      </c>
      <c r="K8" s="313">
        <v>0</v>
      </c>
      <c r="L8" s="316">
        <v>0</v>
      </c>
      <c r="M8" s="315">
        <v>0</v>
      </c>
      <c r="N8" s="313">
        <v>0</v>
      </c>
      <c r="O8" s="313">
        <v>0</v>
      </c>
      <c r="P8" s="313">
        <v>0</v>
      </c>
      <c r="Q8" s="313">
        <v>0</v>
      </c>
      <c r="R8" s="313">
        <v>0</v>
      </c>
      <c r="S8" s="316">
        <v>0</v>
      </c>
      <c r="T8" s="335">
        <v>0</v>
      </c>
      <c r="U8" s="335">
        <v>0</v>
      </c>
      <c r="V8" s="317">
        <f t="shared" ref="V8:V20" si="0">SUM(C8:S8)</f>
        <v>0</v>
      </c>
    </row>
    <row r="9" spans="1:22" s="170" customFormat="1">
      <c r="A9" s="171">
        <v>3</v>
      </c>
      <c r="B9" s="169" t="s">
        <v>225</v>
      </c>
      <c r="C9" s="315">
        <v>0</v>
      </c>
      <c r="D9" s="313">
        <v>0</v>
      </c>
      <c r="E9" s="313">
        <v>0</v>
      </c>
      <c r="F9" s="313">
        <v>0</v>
      </c>
      <c r="G9" s="313">
        <v>0</v>
      </c>
      <c r="H9" s="313">
        <v>0</v>
      </c>
      <c r="I9" s="313">
        <v>0</v>
      </c>
      <c r="J9" s="313">
        <v>0</v>
      </c>
      <c r="K9" s="313">
        <v>0</v>
      </c>
      <c r="L9" s="316">
        <v>0</v>
      </c>
      <c r="M9" s="315">
        <v>0</v>
      </c>
      <c r="N9" s="313">
        <v>0</v>
      </c>
      <c r="O9" s="313">
        <v>0</v>
      </c>
      <c r="P9" s="313">
        <v>0</v>
      </c>
      <c r="Q9" s="313">
        <v>0</v>
      </c>
      <c r="R9" s="313">
        <v>0</v>
      </c>
      <c r="S9" s="316">
        <v>0</v>
      </c>
      <c r="T9" s="335">
        <v>0</v>
      </c>
      <c r="U9" s="335">
        <v>0</v>
      </c>
      <c r="V9" s="317">
        <f>SUM(C9:S9)</f>
        <v>0</v>
      </c>
    </row>
    <row r="10" spans="1:22" s="170" customFormat="1">
      <c r="A10" s="171">
        <v>4</v>
      </c>
      <c r="B10" s="169" t="s">
        <v>226</v>
      </c>
      <c r="C10" s="315">
        <v>0</v>
      </c>
      <c r="D10" s="313">
        <v>0</v>
      </c>
      <c r="E10" s="313">
        <v>0</v>
      </c>
      <c r="F10" s="313">
        <v>0</v>
      </c>
      <c r="G10" s="313">
        <v>0</v>
      </c>
      <c r="H10" s="313">
        <v>0</v>
      </c>
      <c r="I10" s="313">
        <v>0</v>
      </c>
      <c r="J10" s="313">
        <v>0</v>
      </c>
      <c r="K10" s="313">
        <v>0</v>
      </c>
      <c r="L10" s="316">
        <v>0</v>
      </c>
      <c r="M10" s="315">
        <v>0</v>
      </c>
      <c r="N10" s="313">
        <v>0</v>
      </c>
      <c r="O10" s="313">
        <v>0</v>
      </c>
      <c r="P10" s="313">
        <v>0</v>
      </c>
      <c r="Q10" s="313">
        <v>0</v>
      </c>
      <c r="R10" s="313">
        <v>0</v>
      </c>
      <c r="S10" s="316">
        <v>0</v>
      </c>
      <c r="T10" s="335">
        <v>0</v>
      </c>
      <c r="U10" s="335">
        <v>0</v>
      </c>
      <c r="V10" s="317">
        <f t="shared" si="0"/>
        <v>0</v>
      </c>
    </row>
    <row r="11" spans="1:22" s="170" customFormat="1">
      <c r="A11" s="171">
        <v>5</v>
      </c>
      <c r="B11" s="169" t="s">
        <v>227</v>
      </c>
      <c r="C11" s="315">
        <v>0</v>
      </c>
      <c r="D11" s="313">
        <v>0</v>
      </c>
      <c r="E11" s="313">
        <v>0</v>
      </c>
      <c r="F11" s="313">
        <v>0</v>
      </c>
      <c r="G11" s="313">
        <v>0</v>
      </c>
      <c r="H11" s="313">
        <v>0</v>
      </c>
      <c r="I11" s="313">
        <v>0</v>
      </c>
      <c r="J11" s="313">
        <v>0</v>
      </c>
      <c r="K11" s="313">
        <v>0</v>
      </c>
      <c r="L11" s="316">
        <v>0</v>
      </c>
      <c r="M11" s="315">
        <v>0</v>
      </c>
      <c r="N11" s="313">
        <v>0</v>
      </c>
      <c r="O11" s="313">
        <v>0</v>
      </c>
      <c r="P11" s="313">
        <v>0</v>
      </c>
      <c r="Q11" s="313">
        <v>0</v>
      </c>
      <c r="R11" s="313">
        <v>0</v>
      </c>
      <c r="S11" s="316">
        <v>0</v>
      </c>
      <c r="T11" s="335">
        <v>0</v>
      </c>
      <c r="U11" s="335">
        <v>0</v>
      </c>
      <c r="V11" s="317">
        <f t="shared" si="0"/>
        <v>0</v>
      </c>
    </row>
    <row r="12" spans="1:22" s="170" customFormat="1">
      <c r="A12" s="171">
        <v>6</v>
      </c>
      <c r="B12" s="169" t="s">
        <v>228</v>
      </c>
      <c r="C12" s="315">
        <v>0</v>
      </c>
      <c r="D12" s="313">
        <v>2910000</v>
      </c>
      <c r="E12" s="313">
        <v>0</v>
      </c>
      <c r="F12" s="313">
        <v>0</v>
      </c>
      <c r="G12" s="313">
        <v>0</v>
      </c>
      <c r="H12" s="313">
        <v>0</v>
      </c>
      <c r="I12" s="313">
        <v>0</v>
      </c>
      <c r="J12" s="313">
        <v>0</v>
      </c>
      <c r="K12" s="313">
        <v>0</v>
      </c>
      <c r="L12" s="316">
        <v>0</v>
      </c>
      <c r="M12" s="315">
        <v>0</v>
      </c>
      <c r="N12" s="313">
        <v>0</v>
      </c>
      <c r="O12" s="313">
        <v>0</v>
      </c>
      <c r="P12" s="313">
        <v>0</v>
      </c>
      <c r="Q12" s="313">
        <v>0</v>
      </c>
      <c r="R12" s="313">
        <v>0</v>
      </c>
      <c r="S12" s="316">
        <v>0</v>
      </c>
      <c r="T12" s="335">
        <v>2910000</v>
      </c>
      <c r="U12" s="335">
        <v>0</v>
      </c>
      <c r="V12" s="317">
        <f t="shared" si="0"/>
        <v>2910000</v>
      </c>
    </row>
    <row r="13" spans="1:22" s="170" customFormat="1">
      <c r="A13" s="171">
        <v>7</v>
      </c>
      <c r="B13" s="169" t="s">
        <v>78</v>
      </c>
      <c r="C13" s="315">
        <v>0</v>
      </c>
      <c r="D13" s="313">
        <v>202720591.61780006</v>
      </c>
      <c r="E13" s="313">
        <v>0</v>
      </c>
      <c r="F13" s="313">
        <v>0</v>
      </c>
      <c r="G13" s="313">
        <v>0</v>
      </c>
      <c r="H13" s="313">
        <v>0</v>
      </c>
      <c r="I13" s="313">
        <v>0</v>
      </c>
      <c r="J13" s="313">
        <v>0</v>
      </c>
      <c r="K13" s="313">
        <v>0</v>
      </c>
      <c r="L13" s="316">
        <v>0</v>
      </c>
      <c r="M13" s="315">
        <v>0</v>
      </c>
      <c r="N13" s="313">
        <v>0</v>
      </c>
      <c r="O13" s="313">
        <v>25459440.616</v>
      </c>
      <c r="P13" s="313">
        <v>0</v>
      </c>
      <c r="Q13" s="313">
        <v>0</v>
      </c>
      <c r="R13" s="313">
        <v>190609251.04049999</v>
      </c>
      <c r="S13" s="316">
        <v>0</v>
      </c>
      <c r="T13" s="335">
        <v>179390497.7748</v>
      </c>
      <c r="U13" s="335">
        <v>239398785.49950001</v>
      </c>
      <c r="V13" s="317">
        <f t="shared" si="0"/>
        <v>418789283.27430004</v>
      </c>
    </row>
    <row r="14" spans="1:22" s="170" customFormat="1">
      <c r="A14" s="171">
        <v>8</v>
      </c>
      <c r="B14" s="169" t="s">
        <v>79</v>
      </c>
      <c r="C14" s="315">
        <v>0</v>
      </c>
      <c r="D14" s="313">
        <v>38028025.687799998</v>
      </c>
      <c r="E14" s="313">
        <v>0</v>
      </c>
      <c r="F14" s="313">
        <v>0</v>
      </c>
      <c r="G14" s="313">
        <v>0</v>
      </c>
      <c r="H14" s="313">
        <v>0</v>
      </c>
      <c r="I14" s="313">
        <v>0</v>
      </c>
      <c r="J14" s="313">
        <v>0</v>
      </c>
      <c r="K14" s="313">
        <v>0</v>
      </c>
      <c r="L14" s="316">
        <v>0</v>
      </c>
      <c r="M14" s="315">
        <v>0</v>
      </c>
      <c r="N14" s="313">
        <v>0</v>
      </c>
      <c r="O14" s="313">
        <v>210992.5448</v>
      </c>
      <c r="P14" s="313">
        <v>0</v>
      </c>
      <c r="Q14" s="313">
        <v>0</v>
      </c>
      <c r="R14" s="313">
        <v>41064.461300000003</v>
      </c>
      <c r="S14" s="316">
        <v>0</v>
      </c>
      <c r="T14" s="335">
        <v>33177913.750099998</v>
      </c>
      <c r="U14" s="335">
        <v>5102168.9437999995</v>
      </c>
      <c r="V14" s="317">
        <f t="shared" si="0"/>
        <v>38280082.693899997</v>
      </c>
    </row>
    <row r="15" spans="1:22" s="170" customFormat="1">
      <c r="A15" s="171">
        <v>9</v>
      </c>
      <c r="B15" s="169" t="s">
        <v>80</v>
      </c>
      <c r="C15" s="315">
        <v>0</v>
      </c>
      <c r="D15" s="313">
        <v>1066926.3166</v>
      </c>
      <c r="E15" s="313">
        <v>0</v>
      </c>
      <c r="F15" s="313">
        <v>0</v>
      </c>
      <c r="G15" s="313">
        <v>0</v>
      </c>
      <c r="H15" s="313">
        <v>0</v>
      </c>
      <c r="I15" s="313">
        <v>0</v>
      </c>
      <c r="J15" s="313">
        <v>0</v>
      </c>
      <c r="K15" s="313">
        <v>0</v>
      </c>
      <c r="L15" s="316">
        <v>0</v>
      </c>
      <c r="M15" s="315">
        <v>0</v>
      </c>
      <c r="N15" s="313">
        <v>0</v>
      </c>
      <c r="O15" s="313">
        <v>0</v>
      </c>
      <c r="P15" s="313">
        <v>0</v>
      </c>
      <c r="Q15" s="313">
        <v>0</v>
      </c>
      <c r="R15" s="313">
        <v>0</v>
      </c>
      <c r="S15" s="316">
        <v>0</v>
      </c>
      <c r="T15" s="335">
        <v>544672.17059999995</v>
      </c>
      <c r="U15" s="335">
        <v>522254.14600000007</v>
      </c>
      <c r="V15" s="317">
        <f t="shared" si="0"/>
        <v>1066926.3166</v>
      </c>
    </row>
    <row r="16" spans="1:22" s="170" customFormat="1">
      <c r="A16" s="171">
        <v>10</v>
      </c>
      <c r="B16" s="169" t="s">
        <v>74</v>
      </c>
      <c r="C16" s="315">
        <v>0</v>
      </c>
      <c r="D16" s="313">
        <v>234664.53450000001</v>
      </c>
      <c r="E16" s="313">
        <v>0</v>
      </c>
      <c r="F16" s="313">
        <v>0</v>
      </c>
      <c r="G16" s="313">
        <v>0</v>
      </c>
      <c r="H16" s="313">
        <v>0</v>
      </c>
      <c r="I16" s="313">
        <v>0</v>
      </c>
      <c r="J16" s="313">
        <v>0</v>
      </c>
      <c r="K16" s="313">
        <v>0</v>
      </c>
      <c r="L16" s="316">
        <v>0</v>
      </c>
      <c r="M16" s="315">
        <v>0</v>
      </c>
      <c r="N16" s="313">
        <v>0</v>
      </c>
      <c r="O16" s="313">
        <v>0</v>
      </c>
      <c r="P16" s="313">
        <v>0</v>
      </c>
      <c r="Q16" s="313">
        <v>0</v>
      </c>
      <c r="R16" s="313">
        <v>0</v>
      </c>
      <c r="S16" s="316">
        <v>0</v>
      </c>
      <c r="T16" s="335">
        <v>234664.53450000001</v>
      </c>
      <c r="U16" s="335">
        <v>0</v>
      </c>
      <c r="V16" s="317">
        <f t="shared" si="0"/>
        <v>234664.53450000001</v>
      </c>
    </row>
    <row r="17" spans="1:22" s="170" customFormat="1">
      <c r="A17" s="171">
        <v>11</v>
      </c>
      <c r="B17" s="169" t="s">
        <v>75</v>
      </c>
      <c r="C17" s="315">
        <v>0</v>
      </c>
      <c r="D17" s="313">
        <v>13588846.586100001</v>
      </c>
      <c r="E17" s="313">
        <v>0</v>
      </c>
      <c r="F17" s="313">
        <v>0</v>
      </c>
      <c r="G17" s="313">
        <v>0</v>
      </c>
      <c r="H17" s="313">
        <v>0</v>
      </c>
      <c r="I17" s="313">
        <v>0</v>
      </c>
      <c r="J17" s="313">
        <v>0</v>
      </c>
      <c r="K17" s="313">
        <v>0</v>
      </c>
      <c r="L17" s="316">
        <v>0</v>
      </c>
      <c r="M17" s="315">
        <v>0</v>
      </c>
      <c r="N17" s="313">
        <v>0</v>
      </c>
      <c r="O17" s="313">
        <v>0</v>
      </c>
      <c r="P17" s="313">
        <v>0</v>
      </c>
      <c r="Q17" s="313">
        <v>0</v>
      </c>
      <c r="R17" s="313">
        <v>0</v>
      </c>
      <c r="S17" s="316">
        <v>0</v>
      </c>
      <c r="T17" s="335">
        <v>13588846.586100001</v>
      </c>
      <c r="U17" s="335">
        <v>0</v>
      </c>
      <c r="V17" s="317">
        <f t="shared" si="0"/>
        <v>13588846.586100001</v>
      </c>
    </row>
    <row r="18" spans="1:22" s="170" customFormat="1">
      <c r="A18" s="171">
        <v>12</v>
      </c>
      <c r="B18" s="169" t="s">
        <v>76</v>
      </c>
      <c r="C18" s="315">
        <v>0</v>
      </c>
      <c r="D18" s="313">
        <v>0</v>
      </c>
      <c r="E18" s="313">
        <v>0</v>
      </c>
      <c r="F18" s="313">
        <v>0</v>
      </c>
      <c r="G18" s="313">
        <v>0</v>
      </c>
      <c r="H18" s="313">
        <v>0</v>
      </c>
      <c r="I18" s="313">
        <v>0</v>
      </c>
      <c r="J18" s="313">
        <v>0</v>
      </c>
      <c r="K18" s="313">
        <v>0</v>
      </c>
      <c r="L18" s="316">
        <v>0</v>
      </c>
      <c r="M18" s="315">
        <v>0</v>
      </c>
      <c r="N18" s="313">
        <v>0</v>
      </c>
      <c r="O18" s="313">
        <v>0</v>
      </c>
      <c r="P18" s="313">
        <v>0</v>
      </c>
      <c r="Q18" s="313">
        <v>0</v>
      </c>
      <c r="R18" s="313">
        <v>0</v>
      </c>
      <c r="S18" s="316">
        <v>0</v>
      </c>
      <c r="T18" s="335">
        <v>0</v>
      </c>
      <c r="U18" s="335">
        <v>0</v>
      </c>
      <c r="V18" s="317">
        <f t="shared" si="0"/>
        <v>0</v>
      </c>
    </row>
    <row r="19" spans="1:22" s="170" customFormat="1">
      <c r="A19" s="171">
        <v>13</v>
      </c>
      <c r="B19" s="169" t="s">
        <v>77</v>
      </c>
      <c r="C19" s="315">
        <v>0</v>
      </c>
      <c r="D19" s="313">
        <v>0</v>
      </c>
      <c r="E19" s="313">
        <v>0</v>
      </c>
      <c r="F19" s="313">
        <v>0</v>
      </c>
      <c r="G19" s="313">
        <v>0</v>
      </c>
      <c r="H19" s="313">
        <v>0</v>
      </c>
      <c r="I19" s="313">
        <v>0</v>
      </c>
      <c r="J19" s="313">
        <v>0</v>
      </c>
      <c r="K19" s="313">
        <v>0</v>
      </c>
      <c r="L19" s="316">
        <v>0</v>
      </c>
      <c r="M19" s="315">
        <v>0</v>
      </c>
      <c r="N19" s="313">
        <v>0</v>
      </c>
      <c r="O19" s="313">
        <v>0</v>
      </c>
      <c r="P19" s="313">
        <v>0</v>
      </c>
      <c r="Q19" s="313">
        <v>0</v>
      </c>
      <c r="R19" s="313">
        <v>0</v>
      </c>
      <c r="S19" s="316">
        <v>0</v>
      </c>
      <c r="T19" s="335">
        <v>0</v>
      </c>
      <c r="U19" s="335">
        <v>0</v>
      </c>
      <c r="V19" s="317">
        <f t="shared" si="0"/>
        <v>0</v>
      </c>
    </row>
    <row r="20" spans="1:22" s="170" customFormat="1">
      <c r="A20" s="171">
        <v>14</v>
      </c>
      <c r="B20" s="169" t="s">
        <v>255</v>
      </c>
      <c r="C20" s="315">
        <v>0</v>
      </c>
      <c r="D20" s="313">
        <v>155845454.0433</v>
      </c>
      <c r="E20" s="313">
        <v>0</v>
      </c>
      <c r="F20" s="313">
        <v>0</v>
      </c>
      <c r="G20" s="313">
        <v>0</v>
      </c>
      <c r="H20" s="313">
        <v>0</v>
      </c>
      <c r="I20" s="313">
        <v>0</v>
      </c>
      <c r="J20" s="313">
        <v>0</v>
      </c>
      <c r="K20" s="313">
        <v>0</v>
      </c>
      <c r="L20" s="316">
        <v>0</v>
      </c>
      <c r="M20" s="315">
        <v>0</v>
      </c>
      <c r="N20" s="313">
        <v>0</v>
      </c>
      <c r="O20" s="313">
        <v>10870274.364700001</v>
      </c>
      <c r="P20" s="313">
        <v>0</v>
      </c>
      <c r="Q20" s="313">
        <v>0</v>
      </c>
      <c r="R20" s="313">
        <v>727260</v>
      </c>
      <c r="S20" s="316">
        <v>0</v>
      </c>
      <c r="T20" s="335">
        <v>159895258.98909998</v>
      </c>
      <c r="U20" s="335">
        <v>7547729.4188999999</v>
      </c>
      <c r="V20" s="317">
        <f t="shared" si="0"/>
        <v>167442988.40799999</v>
      </c>
    </row>
    <row r="21" spans="1:22" ht="13.5" thickBot="1">
      <c r="A21" s="108"/>
      <c r="B21" s="109" t="s">
        <v>73</v>
      </c>
      <c r="C21" s="318">
        <f>SUM(C7:C20)</f>
        <v>0</v>
      </c>
      <c r="D21" s="314">
        <f t="shared" ref="D21:V21" si="1">SUM(D7:D20)</f>
        <v>414394508.78610003</v>
      </c>
      <c r="E21" s="314">
        <f t="shared" si="1"/>
        <v>0</v>
      </c>
      <c r="F21" s="314">
        <f t="shared" si="1"/>
        <v>0</v>
      </c>
      <c r="G21" s="314">
        <f t="shared" si="1"/>
        <v>0</v>
      </c>
      <c r="H21" s="314">
        <f t="shared" si="1"/>
        <v>0</v>
      </c>
      <c r="I21" s="314">
        <f t="shared" si="1"/>
        <v>0</v>
      </c>
      <c r="J21" s="314">
        <f t="shared" si="1"/>
        <v>0</v>
      </c>
      <c r="K21" s="314">
        <f t="shared" si="1"/>
        <v>0</v>
      </c>
      <c r="L21" s="319">
        <f t="shared" si="1"/>
        <v>0</v>
      </c>
      <c r="M21" s="318">
        <f t="shared" si="1"/>
        <v>0</v>
      </c>
      <c r="N21" s="314">
        <f t="shared" si="1"/>
        <v>0</v>
      </c>
      <c r="O21" s="314">
        <f t="shared" si="1"/>
        <v>36540707.5255</v>
      </c>
      <c r="P21" s="314">
        <f t="shared" si="1"/>
        <v>0</v>
      </c>
      <c r="Q21" s="314">
        <f t="shared" si="1"/>
        <v>0</v>
      </c>
      <c r="R21" s="314">
        <f t="shared" si="1"/>
        <v>191377575.50179997</v>
      </c>
      <c r="S21" s="319">
        <f t="shared" si="1"/>
        <v>0</v>
      </c>
      <c r="T21" s="319">
        <f>SUM(T7:T20)</f>
        <v>389741853.80519998</v>
      </c>
      <c r="U21" s="319">
        <f t="shared" si="1"/>
        <v>252570938.00820002</v>
      </c>
      <c r="V21" s="320">
        <f t="shared" si="1"/>
        <v>642312791.81340003</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D22" sqref="C22:D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195</v>
      </c>
      <c r="B1" s="376" t="str">
        <f>Info!C2</f>
        <v>სს თიბისი ბანკი</v>
      </c>
    </row>
    <row r="2" spans="1:9">
      <c r="A2" s="2" t="s">
        <v>196</v>
      </c>
      <c r="B2" s="482">
        <f>'1. key ratios'!B2</f>
        <v>43921</v>
      </c>
    </row>
    <row r="4" spans="1:9" ht="13.5" thickBot="1">
      <c r="A4" s="2" t="s">
        <v>423</v>
      </c>
      <c r="B4" s="338" t="s">
        <v>466</v>
      </c>
    </row>
    <row r="5" spans="1:9">
      <c r="A5" s="106"/>
      <c r="B5" s="167"/>
      <c r="C5" s="173" t="s">
        <v>0</v>
      </c>
      <c r="D5" s="173" t="s">
        <v>1</v>
      </c>
      <c r="E5" s="173" t="s">
        <v>2</v>
      </c>
      <c r="F5" s="173" t="s">
        <v>3</v>
      </c>
      <c r="G5" s="333" t="s">
        <v>4</v>
      </c>
      <c r="H5" s="174" t="s">
        <v>10</v>
      </c>
      <c r="I5" s="25"/>
    </row>
    <row r="6" spans="1:9" ht="15" customHeight="1">
      <c r="A6" s="166"/>
      <c r="B6" s="23"/>
      <c r="C6" s="571" t="s">
        <v>458</v>
      </c>
      <c r="D6" s="575" t="s">
        <v>479</v>
      </c>
      <c r="E6" s="576"/>
      <c r="F6" s="571" t="s">
        <v>485</v>
      </c>
      <c r="G6" s="571" t="s">
        <v>486</v>
      </c>
      <c r="H6" s="573" t="s">
        <v>460</v>
      </c>
      <c r="I6" s="25"/>
    </row>
    <row r="7" spans="1:9" ht="76.5">
      <c r="A7" s="166"/>
      <c r="B7" s="23"/>
      <c r="C7" s="572"/>
      <c r="D7" s="337" t="s">
        <v>461</v>
      </c>
      <c r="E7" s="337" t="s">
        <v>459</v>
      </c>
      <c r="F7" s="572"/>
      <c r="G7" s="572"/>
      <c r="H7" s="574"/>
      <c r="I7" s="25"/>
    </row>
    <row r="8" spans="1:9">
      <c r="A8" s="97">
        <v>1</v>
      </c>
      <c r="B8" s="79" t="s">
        <v>223</v>
      </c>
      <c r="C8" s="321">
        <v>3558647284.2960997</v>
      </c>
      <c r="D8" s="322">
        <v>0</v>
      </c>
      <c r="E8" s="321">
        <v>0</v>
      </c>
      <c r="F8" s="321">
        <v>1915482541.3661001</v>
      </c>
      <c r="G8" s="334">
        <v>1915482541.3661001</v>
      </c>
      <c r="H8" s="343">
        <f>IFERROR(G8/(C8+E8),0)</f>
        <v>0.53826142023653312</v>
      </c>
    </row>
    <row r="9" spans="1:9" ht="15" customHeight="1">
      <c r="A9" s="97">
        <v>2</v>
      </c>
      <c r="B9" s="79" t="s">
        <v>224</v>
      </c>
      <c r="C9" s="321">
        <v>0</v>
      </c>
      <c r="D9" s="322">
        <v>0</v>
      </c>
      <c r="E9" s="321">
        <v>0</v>
      </c>
      <c r="F9" s="321">
        <v>0</v>
      </c>
      <c r="G9" s="334">
        <v>0</v>
      </c>
      <c r="H9" s="343">
        <f t="shared" ref="H9:H21" si="0">IFERROR(G9/(C9+E9),0)</f>
        <v>0</v>
      </c>
    </row>
    <row r="10" spans="1:9">
      <c r="A10" s="97">
        <v>3</v>
      </c>
      <c r="B10" s="79" t="s">
        <v>225</v>
      </c>
      <c r="C10" s="321">
        <v>104015273.3567</v>
      </c>
      <c r="D10" s="322">
        <v>0</v>
      </c>
      <c r="E10" s="321">
        <v>0</v>
      </c>
      <c r="F10" s="321">
        <v>0</v>
      </c>
      <c r="G10" s="334">
        <v>0</v>
      </c>
      <c r="H10" s="343">
        <f t="shared" si="0"/>
        <v>0</v>
      </c>
    </row>
    <row r="11" spans="1:9">
      <c r="A11" s="97">
        <v>4</v>
      </c>
      <c r="B11" s="79" t="s">
        <v>226</v>
      </c>
      <c r="C11" s="321">
        <v>363229292.33559996</v>
      </c>
      <c r="D11" s="322">
        <v>0</v>
      </c>
      <c r="E11" s="321">
        <v>0</v>
      </c>
      <c r="F11" s="321">
        <v>60161093.303999998</v>
      </c>
      <c r="G11" s="334">
        <v>60161093.303999998</v>
      </c>
      <c r="H11" s="343">
        <f t="shared" si="0"/>
        <v>0.1656284186695359</v>
      </c>
    </row>
    <row r="12" spans="1:9">
      <c r="A12" s="97">
        <v>5</v>
      </c>
      <c r="B12" s="79" t="s">
        <v>227</v>
      </c>
      <c r="C12" s="321">
        <v>0</v>
      </c>
      <c r="D12" s="322">
        <v>0</v>
      </c>
      <c r="E12" s="321">
        <v>0</v>
      </c>
      <c r="F12" s="321">
        <v>0</v>
      </c>
      <c r="G12" s="334">
        <v>0</v>
      </c>
      <c r="H12" s="343">
        <f t="shared" si="0"/>
        <v>0</v>
      </c>
    </row>
    <row r="13" spans="1:9">
      <c r="A13" s="97">
        <v>6</v>
      </c>
      <c r="B13" s="79" t="s">
        <v>228</v>
      </c>
      <c r="C13" s="321">
        <v>280842316.30799991</v>
      </c>
      <c r="D13" s="322">
        <v>167278339.73370004</v>
      </c>
      <c r="E13" s="321">
        <v>94216427.36680001</v>
      </c>
      <c r="F13" s="321">
        <v>137268750.65716988</v>
      </c>
      <c r="G13" s="334">
        <v>134358750.65716988</v>
      </c>
      <c r="H13" s="343">
        <f t="shared" si="0"/>
        <v>0.35823388448628612</v>
      </c>
    </row>
    <row r="14" spans="1:9">
      <c r="A14" s="97">
        <v>7</v>
      </c>
      <c r="B14" s="79" t="s">
        <v>78</v>
      </c>
      <c r="C14" s="321">
        <v>5280775963.2306957</v>
      </c>
      <c r="D14" s="322">
        <v>2727551720.6307354</v>
      </c>
      <c r="E14" s="321">
        <v>1208313316.2115002</v>
      </c>
      <c r="F14" s="322">
        <v>6489089279.4421959</v>
      </c>
      <c r="G14" s="392">
        <v>6070299996.1678953</v>
      </c>
      <c r="H14" s="343">
        <f t="shared" si="0"/>
        <v>0.93546254871218237</v>
      </c>
    </row>
    <row r="15" spans="1:9">
      <c r="A15" s="97">
        <v>8</v>
      </c>
      <c r="B15" s="79" t="s">
        <v>79</v>
      </c>
      <c r="C15" s="321">
        <v>3547956793.8801999</v>
      </c>
      <c r="D15" s="322">
        <v>321901681.58877784</v>
      </c>
      <c r="E15" s="321">
        <v>98585194.870599985</v>
      </c>
      <c r="F15" s="322">
        <v>2734906491.5630999</v>
      </c>
      <c r="G15" s="392">
        <v>2696626408.8691998</v>
      </c>
      <c r="H15" s="343">
        <f t="shared" si="0"/>
        <v>0.73950236064414165</v>
      </c>
    </row>
    <row r="16" spans="1:9">
      <c r="A16" s="97">
        <v>9</v>
      </c>
      <c r="B16" s="79" t="s">
        <v>80</v>
      </c>
      <c r="C16" s="321">
        <v>2559635453.8238993</v>
      </c>
      <c r="D16" s="322">
        <v>30455194.404492069</v>
      </c>
      <c r="E16" s="321">
        <v>17336550.0667</v>
      </c>
      <c r="F16" s="322">
        <v>901940201.36170971</v>
      </c>
      <c r="G16" s="392">
        <v>900873275.04510963</v>
      </c>
      <c r="H16" s="343">
        <f t="shared" si="0"/>
        <v>0.34958597675295294</v>
      </c>
    </row>
    <row r="17" spans="1:8">
      <c r="A17" s="97">
        <v>10</v>
      </c>
      <c r="B17" s="79" t="s">
        <v>74</v>
      </c>
      <c r="C17" s="321">
        <v>123924263.26899998</v>
      </c>
      <c r="D17" s="322">
        <v>8307205.6921999995</v>
      </c>
      <c r="E17" s="321">
        <v>1119132.7759</v>
      </c>
      <c r="F17" s="322">
        <v>126895639.36879998</v>
      </c>
      <c r="G17" s="392">
        <v>126660974.83469999</v>
      </c>
      <c r="H17" s="343">
        <f t="shared" si="0"/>
        <v>1.0129361393001448</v>
      </c>
    </row>
    <row r="18" spans="1:8">
      <c r="A18" s="97">
        <v>11</v>
      </c>
      <c r="B18" s="79" t="s">
        <v>75</v>
      </c>
      <c r="C18" s="321">
        <v>897165110.00039995</v>
      </c>
      <c r="D18" s="322">
        <v>433016.74890000001</v>
      </c>
      <c r="E18" s="321">
        <v>0</v>
      </c>
      <c r="F18" s="322">
        <v>1159337858.7617998</v>
      </c>
      <c r="G18" s="392">
        <v>1145749012.1756997</v>
      </c>
      <c r="H18" s="343">
        <f t="shared" si="0"/>
        <v>1.2770770947336427</v>
      </c>
    </row>
    <row r="19" spans="1:8">
      <c r="A19" s="97">
        <v>12</v>
      </c>
      <c r="B19" s="79" t="s">
        <v>76</v>
      </c>
      <c r="C19" s="321">
        <v>0</v>
      </c>
      <c r="D19" s="322">
        <v>0</v>
      </c>
      <c r="E19" s="321">
        <v>0</v>
      </c>
      <c r="F19" s="322">
        <v>0</v>
      </c>
      <c r="G19" s="392">
        <v>0</v>
      </c>
      <c r="H19" s="343">
        <f t="shared" si="0"/>
        <v>0</v>
      </c>
    </row>
    <row r="20" spans="1:8">
      <c r="A20" s="97">
        <v>13</v>
      </c>
      <c r="B20" s="79" t="s">
        <v>77</v>
      </c>
      <c r="C20" s="321">
        <v>0</v>
      </c>
      <c r="D20" s="322">
        <v>0</v>
      </c>
      <c r="E20" s="321">
        <v>0</v>
      </c>
      <c r="F20" s="322">
        <v>0</v>
      </c>
      <c r="G20" s="392">
        <v>0</v>
      </c>
      <c r="H20" s="343">
        <f t="shared" si="0"/>
        <v>0</v>
      </c>
    </row>
    <row r="21" spans="1:8">
      <c r="A21" s="97">
        <v>14</v>
      </c>
      <c r="B21" s="79" t="s">
        <v>255</v>
      </c>
      <c r="C21" s="321">
        <v>2896396766.500309</v>
      </c>
      <c r="D21" s="322">
        <v>129831043.89235747</v>
      </c>
      <c r="E21" s="321">
        <v>32476230.919309676</v>
      </c>
      <c r="F21" s="322">
        <v>2331126325.4606185</v>
      </c>
      <c r="G21" s="392">
        <v>2163683337.0526185</v>
      </c>
      <c r="H21" s="343">
        <f t="shared" si="0"/>
        <v>0.73874262863526563</v>
      </c>
    </row>
    <row r="22" spans="1:8" ht="13.5" thickBot="1">
      <c r="A22" s="168"/>
      <c r="B22" s="175" t="s">
        <v>73</v>
      </c>
      <c r="C22" s="314">
        <f>SUM(C8:C21)</f>
        <v>19612588517.0009</v>
      </c>
      <c r="D22" s="314">
        <f>SUM(D8:D21)</f>
        <v>3385758202.6911626</v>
      </c>
      <c r="E22" s="314">
        <f>SUM(E8:E21)</f>
        <v>1452046852.2108097</v>
      </c>
      <c r="F22" s="314">
        <f>SUM(F8:F21)</f>
        <v>15856208181.285494</v>
      </c>
      <c r="G22" s="314">
        <f>SUM(G8:G21)</f>
        <v>15213895389.47249</v>
      </c>
      <c r="H22" s="344">
        <f>G22/(C22+E22)</f>
        <v>0.72224821948303364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31" sqref="H31"/>
    </sheetView>
  </sheetViews>
  <sheetFormatPr defaultColWidth="9.140625" defaultRowHeight="12.75"/>
  <cols>
    <col min="1" max="1" width="10.5703125" style="376" bestFit="1" customWidth="1"/>
    <col min="2" max="2" width="104.140625" style="376" customWidth="1"/>
    <col min="3" max="3" width="13.5703125" style="376" bestFit="1" customWidth="1"/>
    <col min="4" max="5" width="14.5703125" style="376" bestFit="1" customWidth="1"/>
    <col min="6" max="11" width="13.5703125" style="376" bestFit="1" customWidth="1"/>
    <col min="12" max="16384" width="9.140625" style="376"/>
  </cols>
  <sheetData>
    <row r="1" spans="1:11">
      <c r="A1" s="376" t="s">
        <v>195</v>
      </c>
      <c r="B1" s="376" t="str">
        <f>Info!C2</f>
        <v>სს თიბისი ბანკი</v>
      </c>
    </row>
    <row r="2" spans="1:11">
      <c r="A2" s="376" t="s">
        <v>196</v>
      </c>
      <c r="B2" s="507">
        <f>'1. key ratios'!B2</f>
        <v>43921</v>
      </c>
      <c r="C2" s="377"/>
      <c r="D2" s="377"/>
    </row>
    <row r="3" spans="1:11">
      <c r="B3" s="377"/>
      <c r="C3" s="377"/>
      <c r="D3" s="377"/>
    </row>
    <row r="4" spans="1:11" ht="13.5" thickBot="1">
      <c r="A4" s="376" t="s">
        <v>527</v>
      </c>
      <c r="B4" s="338" t="s">
        <v>526</v>
      </c>
      <c r="C4" s="377"/>
      <c r="D4" s="377"/>
    </row>
    <row r="5" spans="1:11" ht="30" customHeight="1">
      <c r="A5" s="580"/>
      <c r="B5" s="581"/>
      <c r="C5" s="578" t="s">
        <v>557</v>
      </c>
      <c r="D5" s="578"/>
      <c r="E5" s="578"/>
      <c r="F5" s="578" t="s">
        <v>558</v>
      </c>
      <c r="G5" s="578"/>
      <c r="H5" s="578"/>
      <c r="I5" s="578" t="s">
        <v>559</v>
      </c>
      <c r="J5" s="578"/>
      <c r="K5" s="579"/>
    </row>
    <row r="6" spans="1:11">
      <c r="A6" s="374"/>
      <c r="B6" s="375"/>
      <c r="C6" s="378" t="s">
        <v>32</v>
      </c>
      <c r="D6" s="378" t="s">
        <v>102</v>
      </c>
      <c r="E6" s="378" t="s">
        <v>73</v>
      </c>
      <c r="F6" s="378" t="s">
        <v>32</v>
      </c>
      <c r="G6" s="378" t="s">
        <v>102</v>
      </c>
      <c r="H6" s="378" t="s">
        <v>73</v>
      </c>
      <c r="I6" s="378" t="s">
        <v>32</v>
      </c>
      <c r="J6" s="378" t="s">
        <v>102</v>
      </c>
      <c r="K6" s="383" t="s">
        <v>73</v>
      </c>
    </row>
    <row r="7" spans="1:11">
      <c r="A7" s="384" t="s">
        <v>497</v>
      </c>
      <c r="B7" s="373"/>
      <c r="C7" s="373"/>
      <c r="D7" s="373"/>
      <c r="E7" s="373"/>
      <c r="F7" s="373"/>
      <c r="G7" s="373"/>
      <c r="H7" s="373"/>
      <c r="I7" s="373"/>
      <c r="J7" s="373"/>
      <c r="K7" s="385"/>
    </row>
    <row r="8" spans="1:11">
      <c r="A8" s="372">
        <v>1</v>
      </c>
      <c r="B8" s="357" t="s">
        <v>497</v>
      </c>
      <c r="C8" s="353"/>
      <c r="D8" s="353"/>
      <c r="E8" s="353"/>
      <c r="F8" s="508">
        <v>1164982013.0835695</v>
      </c>
      <c r="G8" s="508">
        <v>2210913617.0756407</v>
      </c>
      <c r="H8" s="508">
        <v>3375895630.1592102</v>
      </c>
      <c r="I8" s="508">
        <v>1164398645.1303325</v>
      </c>
      <c r="J8" s="508">
        <v>1951810747.8645222</v>
      </c>
      <c r="K8" s="509">
        <v>3116209392.9948549</v>
      </c>
    </row>
    <row r="9" spans="1:11">
      <c r="A9" s="384" t="s">
        <v>498</v>
      </c>
      <c r="B9" s="373"/>
      <c r="C9" s="373"/>
      <c r="D9" s="373"/>
      <c r="E9" s="373"/>
      <c r="F9" s="373"/>
      <c r="G9" s="373"/>
      <c r="H9" s="373"/>
      <c r="I9" s="373"/>
      <c r="J9" s="373"/>
      <c r="K9" s="385"/>
    </row>
    <row r="10" spans="1:11">
      <c r="A10" s="386">
        <v>2</v>
      </c>
      <c r="B10" s="358" t="s">
        <v>499</v>
      </c>
      <c r="C10" s="510">
        <v>1015093509.4733064</v>
      </c>
      <c r="D10" s="511">
        <v>4451704055.8800583</v>
      </c>
      <c r="E10" s="511">
        <v>5466797565.3533649</v>
      </c>
      <c r="F10" s="511">
        <v>175162800.62415922</v>
      </c>
      <c r="G10" s="511">
        <v>712205649.47484326</v>
      </c>
      <c r="H10" s="511">
        <v>887368450.09900248</v>
      </c>
      <c r="I10" s="511">
        <v>896176761.59420836</v>
      </c>
      <c r="J10" s="511">
        <v>802583152.85509562</v>
      </c>
      <c r="K10" s="512">
        <v>1698759914.4493041</v>
      </c>
    </row>
    <row r="11" spans="1:11">
      <c r="A11" s="386">
        <v>3</v>
      </c>
      <c r="B11" s="358" t="s">
        <v>500</v>
      </c>
      <c r="C11" s="510">
        <v>3042212609.5174351</v>
      </c>
      <c r="D11" s="511">
        <v>5262367309.106245</v>
      </c>
      <c r="E11" s="511">
        <v>8304579918.6236801</v>
      </c>
      <c r="F11" s="511">
        <v>993273842.1245991</v>
      </c>
      <c r="G11" s="511">
        <v>866586651.14966655</v>
      </c>
      <c r="H11" s="511">
        <v>1859860493.2742658</v>
      </c>
      <c r="I11" s="511">
        <v>36028443.822918057</v>
      </c>
      <c r="J11" s="511">
        <v>96883235.650193214</v>
      </c>
      <c r="K11" s="512">
        <v>132911679.47311127</v>
      </c>
    </row>
    <row r="12" spans="1:11">
      <c r="A12" s="386">
        <v>4</v>
      </c>
      <c r="B12" s="358" t="s">
        <v>501</v>
      </c>
      <c r="C12" s="510">
        <v>1432038709.6774194</v>
      </c>
      <c r="D12" s="511">
        <v>0</v>
      </c>
      <c r="E12" s="511">
        <v>1432038709.6774194</v>
      </c>
      <c r="F12" s="511">
        <v>0</v>
      </c>
      <c r="G12" s="511">
        <v>0</v>
      </c>
      <c r="H12" s="511">
        <v>0</v>
      </c>
      <c r="I12" s="511">
        <v>0</v>
      </c>
      <c r="J12" s="511">
        <v>0</v>
      </c>
      <c r="K12" s="512">
        <v>0</v>
      </c>
    </row>
    <row r="13" spans="1:11">
      <c r="A13" s="386">
        <v>5</v>
      </c>
      <c r="B13" s="358" t="s">
        <v>502</v>
      </c>
      <c r="C13" s="510">
        <v>1171428455.5019605</v>
      </c>
      <c r="D13" s="511">
        <v>4133476542.6297207</v>
      </c>
      <c r="E13" s="511">
        <v>5304904998.1316814</v>
      </c>
      <c r="F13" s="511">
        <v>180702273.6673615</v>
      </c>
      <c r="G13" s="511">
        <v>1946946532.4073124</v>
      </c>
      <c r="H13" s="511">
        <v>2127648806.0746739</v>
      </c>
      <c r="I13" s="511">
        <v>72698253.031730369</v>
      </c>
      <c r="J13" s="511">
        <v>158242810.5784249</v>
      </c>
      <c r="K13" s="512">
        <v>230941063.61015528</v>
      </c>
    </row>
    <row r="14" spans="1:11">
      <c r="A14" s="386">
        <v>6</v>
      </c>
      <c r="B14" s="358" t="s">
        <v>517</v>
      </c>
      <c r="C14" s="510">
        <v>0</v>
      </c>
      <c r="D14" s="511">
        <v>0</v>
      </c>
      <c r="E14" s="511">
        <v>0</v>
      </c>
      <c r="F14" s="511">
        <v>0</v>
      </c>
      <c r="G14" s="511">
        <v>0</v>
      </c>
      <c r="H14" s="511">
        <v>0</v>
      </c>
      <c r="I14" s="511">
        <v>0</v>
      </c>
      <c r="J14" s="511">
        <v>0</v>
      </c>
      <c r="K14" s="512">
        <v>0</v>
      </c>
    </row>
    <row r="15" spans="1:11">
      <c r="A15" s="386">
        <v>7</v>
      </c>
      <c r="B15" s="358" t="s">
        <v>504</v>
      </c>
      <c r="C15" s="510">
        <v>36816902.228548378</v>
      </c>
      <c r="D15" s="511">
        <v>48596486.53462787</v>
      </c>
      <c r="E15" s="511">
        <v>85413388.763176247</v>
      </c>
      <c r="F15" s="511">
        <v>36816902.228548393</v>
      </c>
      <c r="G15" s="511">
        <v>48596486.534627676</v>
      </c>
      <c r="H15" s="511">
        <v>85413388.763176069</v>
      </c>
      <c r="I15" s="511">
        <v>36944803.994590163</v>
      </c>
      <c r="J15" s="511">
        <v>48522751.998310298</v>
      </c>
      <c r="K15" s="512">
        <v>85467555.992900461</v>
      </c>
    </row>
    <row r="16" spans="1:11">
      <c r="A16" s="386">
        <v>8</v>
      </c>
      <c r="B16" s="359" t="s">
        <v>505</v>
      </c>
      <c r="C16" s="510">
        <v>6697590186.3986702</v>
      </c>
      <c r="D16" s="511">
        <v>13896144394.150652</v>
      </c>
      <c r="E16" s="511">
        <v>20593734580.549324</v>
      </c>
      <c r="F16" s="511">
        <v>1385955818.6446681</v>
      </c>
      <c r="G16" s="511">
        <v>3574335319.5664501</v>
      </c>
      <c r="H16" s="511">
        <v>4960291138.2111177</v>
      </c>
      <c r="I16" s="511">
        <v>1041848262.443447</v>
      </c>
      <c r="J16" s="511">
        <v>1106231951.0820241</v>
      </c>
      <c r="K16" s="512">
        <v>2148080213.5254712</v>
      </c>
    </row>
    <row r="17" spans="1:11">
      <c r="A17" s="384" t="s">
        <v>506</v>
      </c>
      <c r="B17" s="373"/>
      <c r="C17" s="373"/>
      <c r="D17" s="373"/>
      <c r="E17" s="373"/>
      <c r="F17" s="373"/>
      <c r="G17" s="373"/>
      <c r="H17" s="373"/>
      <c r="I17" s="373"/>
      <c r="J17" s="373"/>
      <c r="K17" s="385"/>
    </row>
    <row r="18" spans="1:11">
      <c r="A18" s="386">
        <v>9</v>
      </c>
      <c r="B18" s="358" t="s">
        <v>507</v>
      </c>
      <c r="C18" s="510">
        <v>0</v>
      </c>
      <c r="D18" s="511">
        <v>0</v>
      </c>
      <c r="E18" s="511">
        <v>0</v>
      </c>
      <c r="F18" s="511">
        <v>0</v>
      </c>
      <c r="G18" s="511">
        <v>0</v>
      </c>
      <c r="H18" s="511">
        <v>0</v>
      </c>
      <c r="I18" s="511">
        <v>0</v>
      </c>
      <c r="J18" s="511">
        <v>0</v>
      </c>
      <c r="K18" s="512">
        <v>0</v>
      </c>
    </row>
    <row r="19" spans="1:11">
      <c r="A19" s="386">
        <v>10</v>
      </c>
      <c r="B19" s="358" t="s">
        <v>508</v>
      </c>
      <c r="C19" s="510">
        <v>5024395704.2259579</v>
      </c>
      <c r="D19" s="511">
        <v>7291867064.5435524</v>
      </c>
      <c r="E19" s="511">
        <v>12316262768.76951</v>
      </c>
      <c r="F19" s="511">
        <v>185813590.73980212</v>
      </c>
      <c r="G19" s="511">
        <v>117866794.45841032</v>
      </c>
      <c r="H19" s="511">
        <v>303680385.19821244</v>
      </c>
      <c r="I19" s="511">
        <v>190079560.09894416</v>
      </c>
      <c r="J19" s="511">
        <v>359807229.13004243</v>
      </c>
      <c r="K19" s="512">
        <v>549886789.22898662</v>
      </c>
    </row>
    <row r="20" spans="1:11">
      <c r="A20" s="386">
        <v>11</v>
      </c>
      <c r="B20" s="358" t="s">
        <v>509</v>
      </c>
      <c r="C20" s="510">
        <v>981695.80226935528</v>
      </c>
      <c r="D20" s="511">
        <v>4800478.6654725811</v>
      </c>
      <c r="E20" s="511">
        <v>5782174.4677419364</v>
      </c>
      <c r="F20" s="511">
        <v>26259997.451935485</v>
      </c>
      <c r="G20" s="511">
        <v>1643936885.6845813</v>
      </c>
      <c r="H20" s="511">
        <v>1670196883.1365168</v>
      </c>
      <c r="I20" s="511">
        <v>655.73770491803282</v>
      </c>
      <c r="J20" s="511">
        <v>25955585.628418338</v>
      </c>
      <c r="K20" s="512">
        <v>25956241.366123255</v>
      </c>
    </row>
    <row r="21" spans="1:11" ht="13.5" thickBot="1">
      <c r="A21" s="236">
        <v>12</v>
      </c>
      <c r="B21" s="387" t="s">
        <v>510</v>
      </c>
      <c r="C21" s="513">
        <v>5025377400.0282269</v>
      </c>
      <c r="D21" s="514">
        <v>7296667543.2090254</v>
      </c>
      <c r="E21" s="513">
        <v>12322044943.237251</v>
      </c>
      <c r="F21" s="514">
        <v>212073588.19173759</v>
      </c>
      <c r="G21" s="514">
        <v>1761803680.1429915</v>
      </c>
      <c r="H21" s="514">
        <v>1973877268.3347292</v>
      </c>
      <c r="I21" s="514">
        <v>190080215.83664909</v>
      </c>
      <c r="J21" s="514">
        <v>385762814.75846076</v>
      </c>
      <c r="K21" s="515">
        <v>575843030.59510982</v>
      </c>
    </row>
    <row r="22" spans="1:11" ht="38.25" customHeight="1" thickBot="1">
      <c r="A22" s="370"/>
      <c r="B22" s="371"/>
      <c r="C22" s="371"/>
      <c r="D22" s="371"/>
      <c r="E22" s="371"/>
      <c r="F22" s="577" t="s">
        <v>511</v>
      </c>
      <c r="G22" s="578"/>
      <c r="H22" s="578"/>
      <c r="I22" s="577" t="s">
        <v>512</v>
      </c>
      <c r="J22" s="578"/>
      <c r="K22" s="579"/>
    </row>
    <row r="23" spans="1:11">
      <c r="A23" s="363">
        <v>13</v>
      </c>
      <c r="B23" s="360" t="s">
        <v>497</v>
      </c>
      <c r="C23" s="369"/>
      <c r="D23" s="369"/>
      <c r="E23" s="369"/>
      <c r="F23" s="518">
        <v>1164982013.0835695</v>
      </c>
      <c r="G23" s="518">
        <v>2210913617.0756407</v>
      </c>
      <c r="H23" s="518">
        <v>3375895630.1592102</v>
      </c>
      <c r="I23" s="518">
        <v>1164398645.1303325</v>
      </c>
      <c r="J23" s="518">
        <v>1951810747.8645222</v>
      </c>
      <c r="K23" s="519">
        <v>3116209392.9948549</v>
      </c>
    </row>
    <row r="24" spans="1:11" ht="13.5" thickBot="1">
      <c r="A24" s="364">
        <v>14</v>
      </c>
      <c r="B24" s="361" t="s">
        <v>513</v>
      </c>
      <c r="C24" s="388"/>
      <c r="D24" s="367"/>
      <c r="E24" s="368"/>
      <c r="F24" s="520">
        <v>1173882230.4529305</v>
      </c>
      <c r="G24" s="520">
        <v>1812531639.4234586</v>
      </c>
      <c r="H24" s="520">
        <v>2986413869.8763885</v>
      </c>
      <c r="I24" s="520">
        <v>851768046.60679793</v>
      </c>
      <c r="J24" s="520">
        <v>720469136.32356334</v>
      </c>
      <c r="K24" s="521">
        <v>1572237182.9303613</v>
      </c>
    </row>
    <row r="25" spans="1:11" ht="13.5" thickBot="1">
      <c r="A25" s="365">
        <v>15</v>
      </c>
      <c r="B25" s="362" t="s">
        <v>514</v>
      </c>
      <c r="C25" s="366"/>
      <c r="D25" s="366"/>
      <c r="E25" s="366"/>
      <c r="F25" s="516">
        <v>0.99241813434221005</v>
      </c>
      <c r="G25" s="516">
        <v>1.2197931164274196</v>
      </c>
      <c r="H25" s="516">
        <v>1.1304178781820828</v>
      </c>
      <c r="I25" s="516">
        <v>1.3670372465473037</v>
      </c>
      <c r="J25" s="516">
        <v>2.7090830813715279</v>
      </c>
      <c r="K25" s="517">
        <v>1.9820224498105388</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1" sqref="C21"/>
    </sheetView>
  </sheetViews>
  <sheetFormatPr defaultColWidth="9.140625" defaultRowHeight="15"/>
  <cols>
    <col min="1" max="1" width="10.5703125" style="74" bestFit="1" customWidth="1"/>
    <col min="2" max="2" width="95" style="74" customWidth="1"/>
    <col min="3" max="3" width="14.8554687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195</v>
      </c>
      <c r="B1" s="74" t="str">
        <f>Info!C2</f>
        <v>სს თიბისი ბანკი</v>
      </c>
    </row>
    <row r="2" spans="1:14" ht="14.25" customHeight="1">
      <c r="A2" s="74" t="s">
        <v>196</v>
      </c>
      <c r="B2" s="522">
        <f>'1. key ratios'!B2</f>
        <v>43921</v>
      </c>
    </row>
    <row r="3" spans="1:14" ht="14.25" customHeight="1"/>
    <row r="4" spans="1:14" ht="15.75" thickBot="1">
      <c r="A4" s="2" t="s">
        <v>424</v>
      </c>
      <c r="B4" s="99" t="s">
        <v>82</v>
      </c>
    </row>
    <row r="5" spans="1:14" s="26" customFormat="1" ht="12.75">
      <c r="A5" s="184"/>
      <c r="B5" s="185"/>
      <c r="C5" s="186" t="s">
        <v>0</v>
      </c>
      <c r="D5" s="186" t="s">
        <v>1</v>
      </c>
      <c r="E5" s="186" t="s">
        <v>2</v>
      </c>
      <c r="F5" s="186" t="s">
        <v>3</v>
      </c>
      <c r="G5" s="186" t="s">
        <v>4</v>
      </c>
      <c r="H5" s="186" t="s">
        <v>10</v>
      </c>
      <c r="I5" s="186" t="s">
        <v>244</v>
      </c>
      <c r="J5" s="186" t="s">
        <v>245</v>
      </c>
      <c r="K5" s="186" t="s">
        <v>246</v>
      </c>
      <c r="L5" s="186" t="s">
        <v>247</v>
      </c>
      <c r="M5" s="186" t="s">
        <v>248</v>
      </c>
      <c r="N5" s="187" t="s">
        <v>249</v>
      </c>
    </row>
    <row r="6" spans="1:14" ht="45">
      <c r="A6" s="176"/>
      <c r="B6" s="111"/>
      <c r="C6" s="112" t="s">
        <v>92</v>
      </c>
      <c r="D6" s="113" t="s">
        <v>81</v>
      </c>
      <c r="E6" s="114" t="s">
        <v>91</v>
      </c>
      <c r="F6" s="115">
        <v>0</v>
      </c>
      <c r="G6" s="115">
        <v>0.2</v>
      </c>
      <c r="H6" s="115">
        <v>0.35</v>
      </c>
      <c r="I6" s="115">
        <v>0.5</v>
      </c>
      <c r="J6" s="115">
        <v>0.75</v>
      </c>
      <c r="K6" s="115">
        <v>1</v>
      </c>
      <c r="L6" s="115">
        <v>1.5</v>
      </c>
      <c r="M6" s="115">
        <v>2.5</v>
      </c>
      <c r="N6" s="177" t="s">
        <v>82</v>
      </c>
    </row>
    <row r="7" spans="1:14">
      <c r="A7" s="178">
        <v>1</v>
      </c>
      <c r="B7" s="116" t="s">
        <v>83</v>
      </c>
      <c r="C7" s="323">
        <f>SUM(C8:C13)</f>
        <v>2882124366.9886999</v>
      </c>
      <c r="D7" s="111"/>
      <c r="E7" s="326">
        <f t="shared" ref="E7:M7" si="0">SUM(E8:E13)</f>
        <v>86817154.92327401</v>
      </c>
      <c r="F7" s="323">
        <f>SUM(F8:F13)</f>
        <v>656900</v>
      </c>
      <c r="G7" s="323">
        <f t="shared" si="0"/>
        <v>37989127.6708</v>
      </c>
      <c r="H7" s="323">
        <f t="shared" si="0"/>
        <v>0</v>
      </c>
      <c r="I7" s="323">
        <f t="shared" si="0"/>
        <v>38311780.7645</v>
      </c>
      <c r="J7" s="323">
        <f t="shared" si="0"/>
        <v>0</v>
      </c>
      <c r="K7" s="323">
        <f t="shared" si="0"/>
        <v>9859346.4879999999</v>
      </c>
      <c r="L7" s="323">
        <f t="shared" si="0"/>
        <v>0</v>
      </c>
      <c r="M7" s="323">
        <f t="shared" si="0"/>
        <v>0</v>
      </c>
      <c r="N7" s="179">
        <f>SUM(N8:N13)</f>
        <v>36613062.404410005</v>
      </c>
    </row>
    <row r="8" spans="1:14">
      <c r="A8" s="178">
        <v>1.1000000000000001</v>
      </c>
      <c r="B8" s="117" t="s">
        <v>84</v>
      </c>
      <c r="C8" s="324">
        <v>2073734847.5386999</v>
      </c>
      <c r="D8" s="118">
        <v>0.02</v>
      </c>
      <c r="E8" s="326">
        <f>C8*D8</f>
        <v>41474696.950773999</v>
      </c>
      <c r="F8" s="324">
        <v>656900</v>
      </c>
      <c r="G8" s="324">
        <v>37989127.6708</v>
      </c>
      <c r="H8" s="324">
        <v>0</v>
      </c>
      <c r="I8" s="324">
        <v>992711.26449999993</v>
      </c>
      <c r="J8" s="324">
        <v>0</v>
      </c>
      <c r="K8" s="324">
        <v>1835958.0154999997</v>
      </c>
      <c r="L8" s="324">
        <v>0</v>
      </c>
      <c r="M8" s="324">
        <v>0</v>
      </c>
      <c r="N8" s="179">
        <f>SUMPRODUCT($F$6:$M$6,F8:M8)</f>
        <v>9930139.1819100007</v>
      </c>
    </row>
    <row r="9" spans="1:14">
      <c r="A9" s="178">
        <v>1.2</v>
      </c>
      <c r="B9" s="117" t="s">
        <v>85</v>
      </c>
      <c r="C9" s="324">
        <v>644290119.45000005</v>
      </c>
      <c r="D9" s="118">
        <v>0.05</v>
      </c>
      <c r="E9" s="326">
        <f>C9*D9</f>
        <v>32214505.972500004</v>
      </c>
      <c r="F9" s="324">
        <v>0</v>
      </c>
      <c r="G9" s="324">
        <v>0</v>
      </c>
      <c r="H9" s="324">
        <v>0</v>
      </c>
      <c r="I9" s="324">
        <v>31172477.5</v>
      </c>
      <c r="J9" s="324">
        <v>0</v>
      </c>
      <c r="K9" s="324">
        <v>1042028.4725</v>
      </c>
      <c r="L9" s="324">
        <v>0</v>
      </c>
      <c r="M9" s="324">
        <v>0</v>
      </c>
      <c r="N9" s="179">
        <f t="shared" ref="N9:N12" si="1">SUMPRODUCT($F$6:$M$6,F9:M9)</f>
        <v>16628267.2225</v>
      </c>
    </row>
    <row r="10" spans="1:14">
      <c r="A10" s="178">
        <v>1.3</v>
      </c>
      <c r="B10" s="117" t="s">
        <v>86</v>
      </c>
      <c r="C10" s="324">
        <v>164099400</v>
      </c>
      <c r="D10" s="118">
        <v>0.08</v>
      </c>
      <c r="E10" s="326">
        <f>C10*D10</f>
        <v>13127952</v>
      </c>
      <c r="F10" s="324">
        <v>0</v>
      </c>
      <c r="G10" s="324">
        <v>0</v>
      </c>
      <c r="H10" s="324">
        <v>0</v>
      </c>
      <c r="I10" s="324">
        <v>6146592</v>
      </c>
      <c r="J10" s="324">
        <v>0</v>
      </c>
      <c r="K10" s="324">
        <v>6981360</v>
      </c>
      <c r="L10" s="324">
        <v>0</v>
      </c>
      <c r="M10" s="324">
        <v>0</v>
      </c>
      <c r="N10" s="179">
        <f>SUMPRODUCT($F$6:$M$6,F10:M10)</f>
        <v>10054656</v>
      </c>
    </row>
    <row r="11" spans="1:14">
      <c r="A11" s="178">
        <v>1.4</v>
      </c>
      <c r="B11" s="117" t="s">
        <v>87</v>
      </c>
      <c r="C11" s="324">
        <v>0</v>
      </c>
      <c r="D11" s="118">
        <v>0.11</v>
      </c>
      <c r="E11" s="326">
        <f>C11*D11</f>
        <v>0</v>
      </c>
      <c r="F11" s="324">
        <v>0</v>
      </c>
      <c r="G11" s="324">
        <v>0</v>
      </c>
      <c r="H11" s="324">
        <v>0</v>
      </c>
      <c r="I11" s="324">
        <v>0</v>
      </c>
      <c r="J11" s="324">
        <v>0</v>
      </c>
      <c r="K11" s="324">
        <v>0</v>
      </c>
      <c r="L11" s="324">
        <v>0</v>
      </c>
      <c r="M11" s="324">
        <v>0</v>
      </c>
      <c r="N11" s="179">
        <f t="shared" si="1"/>
        <v>0</v>
      </c>
    </row>
    <row r="12" spans="1:14">
      <c r="A12" s="178">
        <v>1.5</v>
      </c>
      <c r="B12" s="117" t="s">
        <v>88</v>
      </c>
      <c r="C12" s="324">
        <v>0</v>
      </c>
      <c r="D12" s="118">
        <v>0.14000000000000001</v>
      </c>
      <c r="E12" s="326">
        <f>C12*D12</f>
        <v>0</v>
      </c>
      <c r="F12" s="324">
        <v>0</v>
      </c>
      <c r="G12" s="324">
        <v>0</v>
      </c>
      <c r="H12" s="324">
        <v>0</v>
      </c>
      <c r="I12" s="324">
        <v>0</v>
      </c>
      <c r="J12" s="324">
        <v>0</v>
      </c>
      <c r="K12" s="324">
        <v>0</v>
      </c>
      <c r="L12" s="324">
        <v>0</v>
      </c>
      <c r="M12" s="324">
        <v>0</v>
      </c>
      <c r="N12" s="179">
        <f t="shared" si="1"/>
        <v>0</v>
      </c>
    </row>
    <row r="13" spans="1:14">
      <c r="A13" s="178">
        <v>1.6</v>
      </c>
      <c r="B13" s="119" t="s">
        <v>89</v>
      </c>
      <c r="C13" s="324">
        <v>0</v>
      </c>
      <c r="D13" s="120"/>
      <c r="E13" s="324"/>
      <c r="F13" s="324">
        <v>0</v>
      </c>
      <c r="G13" s="324">
        <v>0</v>
      </c>
      <c r="H13" s="324">
        <v>0</v>
      </c>
      <c r="I13" s="324">
        <v>0</v>
      </c>
      <c r="J13" s="324">
        <v>0</v>
      </c>
      <c r="K13" s="324">
        <v>0</v>
      </c>
      <c r="L13" s="324">
        <v>0</v>
      </c>
      <c r="M13" s="324">
        <v>0</v>
      </c>
      <c r="N13" s="179">
        <f>SUMPRODUCT($F$6:$M$6,F13:M13)</f>
        <v>0</v>
      </c>
    </row>
    <row r="14" spans="1:14">
      <c r="A14" s="178">
        <v>2</v>
      </c>
      <c r="B14" s="121" t="s">
        <v>90</v>
      </c>
      <c r="C14" s="323">
        <f>SUM(C15:C20)</f>
        <v>34181220</v>
      </c>
      <c r="D14" s="111"/>
      <c r="E14" s="326">
        <f t="shared" ref="E14:M14" si="2">SUM(E15:E20)</f>
        <v>1163616</v>
      </c>
      <c r="F14" s="324">
        <f t="shared" si="2"/>
        <v>0</v>
      </c>
      <c r="G14" s="324">
        <f t="shared" si="2"/>
        <v>0</v>
      </c>
      <c r="H14" s="324">
        <f t="shared" si="2"/>
        <v>0</v>
      </c>
      <c r="I14" s="324">
        <f t="shared" si="2"/>
        <v>1163616</v>
      </c>
      <c r="J14" s="324">
        <f t="shared" si="2"/>
        <v>0</v>
      </c>
      <c r="K14" s="324">
        <f t="shared" si="2"/>
        <v>0</v>
      </c>
      <c r="L14" s="324">
        <f t="shared" si="2"/>
        <v>0</v>
      </c>
      <c r="M14" s="324">
        <f t="shared" si="2"/>
        <v>0</v>
      </c>
      <c r="N14" s="179">
        <f>SUM(N15:N20)</f>
        <v>581808</v>
      </c>
    </row>
    <row r="15" spans="1:14">
      <c r="A15" s="178">
        <v>2.1</v>
      </c>
      <c r="B15" s="119" t="s">
        <v>84</v>
      </c>
      <c r="C15" s="324">
        <v>0</v>
      </c>
      <c r="D15" s="118">
        <v>5.0000000000000001E-3</v>
      </c>
      <c r="E15" s="326">
        <f>C15*D15</f>
        <v>0</v>
      </c>
      <c r="F15" s="324">
        <v>0</v>
      </c>
      <c r="G15" s="324">
        <v>0</v>
      </c>
      <c r="H15" s="324">
        <v>0</v>
      </c>
      <c r="I15" s="324">
        <v>0</v>
      </c>
      <c r="J15" s="324">
        <v>0</v>
      </c>
      <c r="K15" s="324">
        <v>0</v>
      </c>
      <c r="L15" s="324">
        <v>0</v>
      </c>
      <c r="M15" s="324">
        <v>0</v>
      </c>
      <c r="N15" s="179">
        <f>SUMPRODUCT($F$6:$M$6,F15:M15)</f>
        <v>0</v>
      </c>
    </row>
    <row r="16" spans="1:14">
      <c r="A16" s="178">
        <v>2.2000000000000002</v>
      </c>
      <c r="B16" s="119" t="s">
        <v>85</v>
      </c>
      <c r="C16" s="324">
        <v>0</v>
      </c>
      <c r="D16" s="118">
        <v>0.01</v>
      </c>
      <c r="E16" s="326">
        <f>C16*D16</f>
        <v>0</v>
      </c>
      <c r="F16" s="324">
        <v>0</v>
      </c>
      <c r="G16" s="324">
        <v>0</v>
      </c>
      <c r="H16" s="324">
        <v>0</v>
      </c>
      <c r="I16" s="324">
        <v>0</v>
      </c>
      <c r="J16" s="324">
        <v>0</v>
      </c>
      <c r="K16" s="324">
        <v>0</v>
      </c>
      <c r="L16" s="324">
        <v>0</v>
      </c>
      <c r="M16" s="324">
        <v>0</v>
      </c>
      <c r="N16" s="179">
        <f t="shared" ref="N16:N20" si="3">SUMPRODUCT($F$6:$M$6,F16:M16)</f>
        <v>0</v>
      </c>
    </row>
    <row r="17" spans="1:14">
      <c r="A17" s="178">
        <v>2.2999999999999998</v>
      </c>
      <c r="B17" s="119" t="s">
        <v>86</v>
      </c>
      <c r="C17" s="324">
        <v>10181640</v>
      </c>
      <c r="D17" s="118">
        <v>0.02</v>
      </c>
      <c r="E17" s="326">
        <f>C17*D17</f>
        <v>203632.80000000002</v>
      </c>
      <c r="F17" s="324">
        <v>0</v>
      </c>
      <c r="G17" s="324">
        <v>0</v>
      </c>
      <c r="H17" s="324">
        <v>0</v>
      </c>
      <c r="I17" s="324">
        <v>203632.80000000002</v>
      </c>
      <c r="J17" s="324">
        <v>0</v>
      </c>
      <c r="K17" s="324">
        <v>0</v>
      </c>
      <c r="L17" s="324">
        <v>0</v>
      </c>
      <c r="M17" s="324">
        <v>0</v>
      </c>
      <c r="N17" s="179">
        <f t="shared" si="3"/>
        <v>101816.40000000001</v>
      </c>
    </row>
    <row r="18" spans="1:14">
      <c r="A18" s="178">
        <v>2.4</v>
      </c>
      <c r="B18" s="119" t="s">
        <v>87</v>
      </c>
      <c r="C18" s="324">
        <v>0</v>
      </c>
      <c r="D18" s="118">
        <v>0.03</v>
      </c>
      <c r="E18" s="326">
        <f>C18*D18</f>
        <v>0</v>
      </c>
      <c r="F18" s="324">
        <v>0</v>
      </c>
      <c r="G18" s="324">
        <v>0</v>
      </c>
      <c r="H18" s="324">
        <v>0</v>
      </c>
      <c r="I18" s="324">
        <v>0</v>
      </c>
      <c r="J18" s="324">
        <v>0</v>
      </c>
      <c r="K18" s="324">
        <v>0</v>
      </c>
      <c r="L18" s="324">
        <v>0</v>
      </c>
      <c r="M18" s="324">
        <v>0</v>
      </c>
      <c r="N18" s="179">
        <f t="shared" si="3"/>
        <v>0</v>
      </c>
    </row>
    <row r="19" spans="1:14">
      <c r="A19" s="178">
        <v>2.5</v>
      </c>
      <c r="B19" s="119" t="s">
        <v>88</v>
      </c>
      <c r="C19" s="324">
        <v>23999580</v>
      </c>
      <c r="D19" s="118">
        <v>0.04</v>
      </c>
      <c r="E19" s="326">
        <f>C19*D19</f>
        <v>959983.20000000007</v>
      </c>
      <c r="F19" s="324">
        <v>0</v>
      </c>
      <c r="G19" s="324">
        <v>0</v>
      </c>
      <c r="H19" s="324">
        <v>0</v>
      </c>
      <c r="I19" s="324">
        <v>959983.20000000007</v>
      </c>
      <c r="J19" s="324">
        <v>0</v>
      </c>
      <c r="K19" s="324">
        <v>0</v>
      </c>
      <c r="L19" s="324">
        <v>0</v>
      </c>
      <c r="M19" s="324">
        <v>0</v>
      </c>
      <c r="N19" s="179">
        <f t="shared" si="3"/>
        <v>479991.60000000003</v>
      </c>
    </row>
    <row r="20" spans="1:14">
      <c r="A20" s="178">
        <v>2.6</v>
      </c>
      <c r="B20" s="119" t="s">
        <v>89</v>
      </c>
      <c r="C20" s="324"/>
      <c r="D20" s="120"/>
      <c r="E20" s="327"/>
      <c r="F20" s="324">
        <v>0</v>
      </c>
      <c r="G20" s="324">
        <v>0</v>
      </c>
      <c r="H20" s="324">
        <v>0</v>
      </c>
      <c r="I20" s="324">
        <v>0</v>
      </c>
      <c r="J20" s="324">
        <v>0</v>
      </c>
      <c r="K20" s="324">
        <v>0</v>
      </c>
      <c r="L20" s="324">
        <v>0</v>
      </c>
      <c r="M20" s="324">
        <v>0</v>
      </c>
      <c r="N20" s="179">
        <f t="shared" si="3"/>
        <v>0</v>
      </c>
    </row>
    <row r="21" spans="1:14" ht="15.75" thickBot="1">
      <c r="A21" s="180">
        <v>3</v>
      </c>
      <c r="B21" s="181" t="s">
        <v>73</v>
      </c>
      <c r="C21" s="325">
        <f>C14+C7</f>
        <v>2916305586.9886999</v>
      </c>
      <c r="D21" s="182"/>
      <c r="E21" s="328">
        <f>E14+E7</f>
        <v>87980770.92327401</v>
      </c>
      <c r="F21" s="329">
        <f>F7+F14</f>
        <v>656900</v>
      </c>
      <c r="G21" s="329">
        <f t="shared" ref="G21:L21" si="4">G7+G14</f>
        <v>37989127.6708</v>
      </c>
      <c r="H21" s="329">
        <f t="shared" si="4"/>
        <v>0</v>
      </c>
      <c r="I21" s="329">
        <f t="shared" si="4"/>
        <v>39475396.7645</v>
      </c>
      <c r="J21" s="329">
        <f t="shared" si="4"/>
        <v>0</v>
      </c>
      <c r="K21" s="329">
        <f t="shared" si="4"/>
        <v>9859346.4879999999</v>
      </c>
      <c r="L21" s="329">
        <f t="shared" si="4"/>
        <v>0</v>
      </c>
      <c r="M21" s="329">
        <f>M7+M14</f>
        <v>0</v>
      </c>
      <c r="N21" s="183">
        <f>N14+N7</f>
        <v>37194870.404410005</v>
      </c>
    </row>
    <row r="22" spans="1:14">
      <c r="E22" s="330"/>
      <c r="F22" s="330"/>
      <c r="G22" s="330"/>
      <c r="H22" s="330"/>
      <c r="I22" s="330"/>
      <c r="J22" s="330"/>
      <c r="K22" s="330"/>
      <c r="L22" s="330"/>
      <c r="M22" s="3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40" sqref="C40:C41"/>
    </sheetView>
  </sheetViews>
  <sheetFormatPr defaultRowHeight="15"/>
  <cols>
    <col min="1" max="1" width="11.42578125" customWidth="1"/>
    <col min="2" max="2" width="76.85546875" style="4" customWidth="1"/>
    <col min="3" max="3" width="22.85546875" customWidth="1"/>
  </cols>
  <sheetData>
    <row r="1" spans="1:3">
      <c r="A1" s="376" t="s">
        <v>195</v>
      </c>
      <c r="B1" t="str">
        <f>Info!C2</f>
        <v>სს თიბისი ბანკი</v>
      </c>
    </row>
    <row r="2" spans="1:3">
      <c r="A2" s="376" t="s">
        <v>196</v>
      </c>
      <c r="B2" s="495">
        <f>'1. key ratios'!B2</f>
        <v>43921</v>
      </c>
    </row>
    <row r="3" spans="1:3">
      <c r="A3" s="376"/>
      <c r="B3"/>
    </row>
    <row r="4" spans="1:3">
      <c r="A4" s="376" t="s">
        <v>601</v>
      </c>
      <c r="B4" t="s">
        <v>560</v>
      </c>
    </row>
    <row r="5" spans="1:3">
      <c r="A5" s="447"/>
      <c r="B5" s="447" t="s">
        <v>561</v>
      </c>
      <c r="C5" s="459"/>
    </row>
    <row r="6" spans="1:3">
      <c r="A6" s="448">
        <v>1</v>
      </c>
      <c r="B6" s="460" t="s">
        <v>613</v>
      </c>
      <c r="C6" s="461">
        <v>19530879674.979118</v>
      </c>
    </row>
    <row r="7" spans="1:3">
      <c r="A7" s="448">
        <v>2</v>
      </c>
      <c r="B7" s="460" t="s">
        <v>562</v>
      </c>
      <c r="C7" s="461">
        <v>-328167377.10000002</v>
      </c>
    </row>
    <row r="8" spans="1:3">
      <c r="A8" s="449">
        <v>3</v>
      </c>
      <c r="B8" s="462" t="s">
        <v>563</v>
      </c>
      <c r="C8" s="463">
        <f>C6+C7</f>
        <v>19202712297.87912</v>
      </c>
    </row>
    <row r="9" spans="1:3">
      <c r="A9" s="450"/>
      <c r="B9" s="450" t="s">
        <v>564</v>
      </c>
      <c r="C9" s="464"/>
    </row>
    <row r="10" spans="1:3">
      <c r="A10" s="451">
        <v>4</v>
      </c>
      <c r="B10" s="465" t="s">
        <v>565</v>
      </c>
      <c r="C10" s="461">
        <v>0</v>
      </c>
    </row>
    <row r="11" spans="1:3">
      <c r="A11" s="451">
        <v>5</v>
      </c>
      <c r="B11" s="466" t="s">
        <v>566</v>
      </c>
      <c r="C11" s="461">
        <v>0</v>
      </c>
    </row>
    <row r="12" spans="1:3">
      <c r="A12" s="451" t="s">
        <v>567</v>
      </c>
      <c r="B12" s="460" t="s">
        <v>568</v>
      </c>
      <c r="C12" s="463">
        <f>'15. CCR'!E21</f>
        <v>87980770.92327401</v>
      </c>
    </row>
    <row r="13" spans="1:3">
      <c r="A13" s="452">
        <v>6</v>
      </c>
      <c r="B13" s="467" t="s">
        <v>569</v>
      </c>
      <c r="C13" s="461">
        <v>0</v>
      </c>
    </row>
    <row r="14" spans="1:3">
      <c r="A14" s="452">
        <v>7</v>
      </c>
      <c r="B14" s="468" t="s">
        <v>570</v>
      </c>
      <c r="C14" s="461">
        <v>0</v>
      </c>
    </row>
    <row r="15" spans="1:3">
      <c r="A15" s="453">
        <v>8</v>
      </c>
      <c r="B15" s="460" t="s">
        <v>571</v>
      </c>
      <c r="C15" s="461">
        <v>0</v>
      </c>
    </row>
    <row r="16" spans="1:3" ht="24">
      <c r="A16" s="452">
        <v>9</v>
      </c>
      <c r="B16" s="468" t="s">
        <v>572</v>
      </c>
      <c r="C16" s="461">
        <v>0</v>
      </c>
    </row>
    <row r="17" spans="1:3">
      <c r="A17" s="452">
        <v>10</v>
      </c>
      <c r="B17" s="468" t="s">
        <v>573</v>
      </c>
      <c r="C17" s="461">
        <v>0</v>
      </c>
    </row>
    <row r="18" spans="1:3">
      <c r="A18" s="454">
        <v>11</v>
      </c>
      <c r="B18" s="469" t="s">
        <v>574</v>
      </c>
      <c r="C18" s="463">
        <f>SUM(C10:C17)</f>
        <v>87980770.92327401</v>
      </c>
    </row>
    <row r="19" spans="1:3">
      <c r="A19" s="450"/>
      <c r="B19" s="450" t="s">
        <v>575</v>
      </c>
      <c r="C19" s="470"/>
    </row>
    <row r="20" spans="1:3">
      <c r="A20" s="452">
        <v>12</v>
      </c>
      <c r="B20" s="465" t="s">
        <v>576</v>
      </c>
      <c r="C20" s="461">
        <v>0</v>
      </c>
    </row>
    <row r="21" spans="1:3">
      <c r="A21" s="452">
        <v>13</v>
      </c>
      <c r="B21" s="465" t="s">
        <v>577</v>
      </c>
      <c r="C21" s="461">
        <v>0</v>
      </c>
    </row>
    <row r="22" spans="1:3">
      <c r="A22" s="452">
        <v>14</v>
      </c>
      <c r="B22" s="465" t="s">
        <v>578</v>
      </c>
      <c r="C22" s="461">
        <v>0</v>
      </c>
    </row>
    <row r="23" spans="1:3" ht="24">
      <c r="A23" s="452" t="s">
        <v>579</v>
      </c>
      <c r="B23" s="465" t="s">
        <v>580</v>
      </c>
      <c r="C23" s="461">
        <v>0</v>
      </c>
    </row>
    <row r="24" spans="1:3">
      <c r="A24" s="452">
        <v>15</v>
      </c>
      <c r="B24" s="465" t="s">
        <v>581</v>
      </c>
      <c r="C24" s="461">
        <v>0</v>
      </c>
    </row>
    <row r="25" spans="1:3">
      <c r="A25" s="452" t="s">
        <v>582</v>
      </c>
      <c r="B25" s="460" t="s">
        <v>583</v>
      </c>
      <c r="C25" s="461">
        <v>0</v>
      </c>
    </row>
    <row r="26" spans="1:3">
      <c r="A26" s="454">
        <v>16</v>
      </c>
      <c r="B26" s="469" t="s">
        <v>584</v>
      </c>
      <c r="C26" s="463">
        <f>SUM(C20:C25)</f>
        <v>0</v>
      </c>
    </row>
    <row r="27" spans="1:3">
      <c r="A27" s="450"/>
      <c r="B27" s="450" t="s">
        <v>585</v>
      </c>
      <c r="C27" s="464"/>
    </row>
    <row r="28" spans="1:3">
      <c r="A28" s="451">
        <v>17</v>
      </c>
      <c r="B28" s="460" t="s">
        <v>586</v>
      </c>
      <c r="C28" s="461">
        <v>3385758202.6932611</v>
      </c>
    </row>
    <row r="29" spans="1:3">
      <c r="A29" s="451">
        <v>18</v>
      </c>
      <c r="B29" s="460" t="s">
        <v>587</v>
      </c>
      <c r="C29" s="461">
        <v>-1856217053.9289196</v>
      </c>
    </row>
    <row r="30" spans="1:3">
      <c r="A30" s="454">
        <v>19</v>
      </c>
      <c r="B30" s="469" t="s">
        <v>588</v>
      </c>
      <c r="C30" s="463">
        <f>C28+C29</f>
        <v>1529541148.7643416</v>
      </c>
    </row>
    <row r="31" spans="1:3">
      <c r="A31" s="455"/>
      <c r="B31" s="450" t="s">
        <v>589</v>
      </c>
      <c r="C31" s="464"/>
    </row>
    <row r="32" spans="1:3">
      <c r="A32" s="451" t="s">
        <v>590</v>
      </c>
      <c r="B32" s="465" t="s">
        <v>591</v>
      </c>
      <c r="C32" s="471">
        <v>0</v>
      </c>
    </row>
    <row r="33" spans="1:3">
      <c r="A33" s="451" t="s">
        <v>592</v>
      </c>
      <c r="B33" s="466" t="s">
        <v>593</v>
      </c>
      <c r="C33" s="471">
        <v>0</v>
      </c>
    </row>
    <row r="34" spans="1:3">
      <c r="A34" s="450"/>
      <c r="B34" s="450" t="s">
        <v>594</v>
      </c>
      <c r="C34" s="464"/>
    </row>
    <row r="35" spans="1:3">
      <c r="A35" s="454">
        <v>20</v>
      </c>
      <c r="B35" s="469" t="s">
        <v>94</v>
      </c>
      <c r="C35" s="463">
        <f>'1. key ratios'!C9</f>
        <v>1987693176.0482998</v>
      </c>
    </row>
    <row r="36" spans="1:3">
      <c r="A36" s="454">
        <v>21</v>
      </c>
      <c r="B36" s="469" t="s">
        <v>595</v>
      </c>
      <c r="C36" s="463">
        <f>C8+C18+C26+C30</f>
        <v>20820234217.566738</v>
      </c>
    </row>
    <row r="37" spans="1:3">
      <c r="A37" s="456"/>
      <c r="B37" s="456" t="s">
        <v>560</v>
      </c>
      <c r="C37" s="464"/>
    </row>
    <row r="38" spans="1:3">
      <c r="A38" s="454">
        <v>22</v>
      </c>
      <c r="B38" s="469" t="s">
        <v>560</v>
      </c>
      <c r="C38" s="523">
        <f>IFERROR(C35/C36,0)</f>
        <v>9.5469299493817203E-2</v>
      </c>
    </row>
    <row r="39" spans="1:3">
      <c r="A39" s="456"/>
      <c r="B39" s="456" t="s">
        <v>596</v>
      </c>
      <c r="C39" s="464"/>
    </row>
    <row r="40" spans="1:3">
      <c r="A40" s="457" t="s">
        <v>597</v>
      </c>
      <c r="B40" s="465" t="s">
        <v>598</v>
      </c>
      <c r="C40" s="471">
        <v>0</v>
      </c>
    </row>
    <row r="41" spans="1:3">
      <c r="A41" s="458" t="s">
        <v>599</v>
      </c>
      <c r="B41" s="466" t="s">
        <v>600</v>
      </c>
      <c r="C41" s="471">
        <v>0</v>
      </c>
    </row>
    <row r="43" spans="1:3">
      <c r="B43" s="480"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6" customWidth="1"/>
    <col min="2" max="2" width="66.140625" style="247" customWidth="1"/>
    <col min="3" max="3" width="131.42578125" style="248" customWidth="1"/>
    <col min="4" max="5" width="10.28515625" style="238" customWidth="1"/>
    <col min="6" max="16384" width="43.5703125" style="238"/>
  </cols>
  <sheetData>
    <row r="1" spans="1:3" ht="12.75" thickTop="1" thickBot="1">
      <c r="A1" s="592" t="s">
        <v>332</v>
      </c>
      <c r="B1" s="593"/>
      <c r="C1" s="594"/>
    </row>
    <row r="2" spans="1:3" ht="26.25" customHeight="1">
      <c r="A2" s="239"/>
      <c r="B2" s="584" t="s">
        <v>333</v>
      </c>
      <c r="C2" s="584"/>
    </row>
    <row r="3" spans="1:3" s="244" customFormat="1" ht="11.25" customHeight="1">
      <c r="A3" s="243"/>
      <c r="B3" s="584" t="s">
        <v>426</v>
      </c>
      <c r="C3" s="584"/>
    </row>
    <row r="4" spans="1:3" ht="12" customHeight="1" thickBot="1">
      <c r="A4" s="585" t="s">
        <v>430</v>
      </c>
      <c r="B4" s="586"/>
      <c r="C4" s="587"/>
    </row>
    <row r="5" spans="1:3" ht="12" thickTop="1">
      <c r="A5" s="240"/>
      <c r="B5" s="595" t="s">
        <v>334</v>
      </c>
      <c r="C5" s="596"/>
    </row>
    <row r="6" spans="1:3">
      <c r="A6" s="239"/>
      <c r="B6" s="582" t="s">
        <v>427</v>
      </c>
      <c r="C6" s="583"/>
    </row>
    <row r="7" spans="1:3">
      <c r="A7" s="239"/>
      <c r="B7" s="582" t="s">
        <v>335</v>
      </c>
      <c r="C7" s="583"/>
    </row>
    <row r="8" spans="1:3">
      <c r="A8" s="239"/>
      <c r="B8" s="582" t="s">
        <v>428</v>
      </c>
      <c r="C8" s="583"/>
    </row>
    <row r="9" spans="1:3">
      <c r="A9" s="239"/>
      <c r="B9" s="590" t="s">
        <v>429</v>
      </c>
      <c r="C9" s="591"/>
    </row>
    <row r="10" spans="1:3">
      <c r="A10" s="239"/>
      <c r="B10" s="588" t="s">
        <v>336</v>
      </c>
      <c r="C10" s="589" t="s">
        <v>336</v>
      </c>
    </row>
    <row r="11" spans="1:3">
      <c r="A11" s="239"/>
      <c r="B11" s="588" t="s">
        <v>337</v>
      </c>
      <c r="C11" s="589" t="s">
        <v>337</v>
      </c>
    </row>
    <row r="12" spans="1:3">
      <c r="A12" s="239"/>
      <c r="B12" s="588" t="s">
        <v>338</v>
      </c>
      <c r="C12" s="589" t="s">
        <v>338</v>
      </c>
    </row>
    <row r="13" spans="1:3">
      <c r="A13" s="239"/>
      <c r="B13" s="588" t="s">
        <v>339</v>
      </c>
      <c r="C13" s="589" t="s">
        <v>339</v>
      </c>
    </row>
    <row r="14" spans="1:3">
      <c r="A14" s="239"/>
      <c r="B14" s="588" t="s">
        <v>340</v>
      </c>
      <c r="C14" s="589" t="s">
        <v>340</v>
      </c>
    </row>
    <row r="15" spans="1:3" ht="21.75" customHeight="1">
      <c r="A15" s="239"/>
      <c r="B15" s="588" t="s">
        <v>341</v>
      </c>
      <c r="C15" s="589" t="s">
        <v>341</v>
      </c>
    </row>
    <row r="16" spans="1:3">
      <c r="A16" s="239"/>
      <c r="B16" s="588" t="s">
        <v>342</v>
      </c>
      <c r="C16" s="589" t="s">
        <v>343</v>
      </c>
    </row>
    <row r="17" spans="1:3">
      <c r="A17" s="239"/>
      <c r="B17" s="588" t="s">
        <v>344</v>
      </c>
      <c r="C17" s="589" t="s">
        <v>345</v>
      </c>
    </row>
    <row r="18" spans="1:3">
      <c r="A18" s="239"/>
      <c r="B18" s="588" t="s">
        <v>346</v>
      </c>
      <c r="C18" s="589" t="s">
        <v>347</v>
      </c>
    </row>
    <row r="19" spans="1:3">
      <c r="A19" s="239"/>
      <c r="B19" s="588" t="s">
        <v>348</v>
      </c>
      <c r="C19" s="589" t="s">
        <v>348</v>
      </c>
    </row>
    <row r="20" spans="1:3">
      <c r="A20" s="239"/>
      <c r="B20" s="588" t="s">
        <v>349</v>
      </c>
      <c r="C20" s="589" t="s">
        <v>349</v>
      </c>
    </row>
    <row r="21" spans="1:3">
      <c r="A21" s="239"/>
      <c r="B21" s="588" t="s">
        <v>350</v>
      </c>
      <c r="C21" s="589" t="s">
        <v>350</v>
      </c>
    </row>
    <row r="22" spans="1:3" ht="23.25" customHeight="1">
      <c r="A22" s="239"/>
      <c r="B22" s="588" t="s">
        <v>351</v>
      </c>
      <c r="C22" s="589" t="s">
        <v>352</v>
      </c>
    </row>
    <row r="23" spans="1:3">
      <c r="A23" s="239"/>
      <c r="B23" s="588" t="s">
        <v>353</v>
      </c>
      <c r="C23" s="589" t="s">
        <v>353</v>
      </c>
    </row>
    <row r="24" spans="1:3">
      <c r="A24" s="239"/>
      <c r="B24" s="588" t="s">
        <v>354</v>
      </c>
      <c r="C24" s="589" t="s">
        <v>355</v>
      </c>
    </row>
    <row r="25" spans="1:3" ht="12" thickBot="1">
      <c r="A25" s="241"/>
      <c r="B25" s="601" t="s">
        <v>356</v>
      </c>
      <c r="C25" s="602"/>
    </row>
    <row r="26" spans="1:3" ht="12.75" thickTop="1" thickBot="1">
      <c r="A26" s="585" t="s">
        <v>440</v>
      </c>
      <c r="B26" s="586"/>
      <c r="C26" s="587"/>
    </row>
    <row r="27" spans="1:3" ht="12.75" thickTop="1" thickBot="1">
      <c r="A27" s="242"/>
      <c r="B27" s="603" t="s">
        <v>357</v>
      </c>
      <c r="C27" s="604"/>
    </row>
    <row r="28" spans="1:3" ht="12.75" thickTop="1" thickBot="1">
      <c r="A28" s="585" t="s">
        <v>431</v>
      </c>
      <c r="B28" s="586"/>
      <c r="C28" s="587"/>
    </row>
    <row r="29" spans="1:3" ht="12" thickTop="1">
      <c r="A29" s="240"/>
      <c r="B29" s="597" t="s">
        <v>358</v>
      </c>
      <c r="C29" s="598" t="s">
        <v>359</v>
      </c>
    </row>
    <row r="30" spans="1:3">
      <c r="A30" s="239"/>
      <c r="B30" s="599" t="s">
        <v>360</v>
      </c>
      <c r="C30" s="600" t="s">
        <v>361</v>
      </c>
    </row>
    <row r="31" spans="1:3">
      <c r="A31" s="239"/>
      <c r="B31" s="599" t="s">
        <v>362</v>
      </c>
      <c r="C31" s="600" t="s">
        <v>363</v>
      </c>
    </row>
    <row r="32" spans="1:3">
      <c r="A32" s="239"/>
      <c r="B32" s="599" t="s">
        <v>364</v>
      </c>
      <c r="C32" s="600" t="s">
        <v>365</v>
      </c>
    </row>
    <row r="33" spans="1:3">
      <c r="A33" s="239"/>
      <c r="B33" s="599" t="s">
        <v>366</v>
      </c>
      <c r="C33" s="600" t="s">
        <v>367</v>
      </c>
    </row>
    <row r="34" spans="1:3">
      <c r="A34" s="239"/>
      <c r="B34" s="599" t="s">
        <v>368</v>
      </c>
      <c r="C34" s="600" t="s">
        <v>369</v>
      </c>
    </row>
    <row r="35" spans="1:3" ht="23.25" customHeight="1">
      <c r="A35" s="239"/>
      <c r="B35" s="599" t="s">
        <v>370</v>
      </c>
      <c r="C35" s="600" t="s">
        <v>371</v>
      </c>
    </row>
    <row r="36" spans="1:3" ht="24" customHeight="1">
      <c r="A36" s="239"/>
      <c r="B36" s="599" t="s">
        <v>372</v>
      </c>
      <c r="C36" s="600" t="s">
        <v>373</v>
      </c>
    </row>
    <row r="37" spans="1:3" ht="24.75" customHeight="1">
      <c r="A37" s="239"/>
      <c r="B37" s="599" t="s">
        <v>374</v>
      </c>
      <c r="C37" s="600" t="s">
        <v>375</v>
      </c>
    </row>
    <row r="38" spans="1:3" ht="23.25" customHeight="1">
      <c r="A38" s="239"/>
      <c r="B38" s="599" t="s">
        <v>432</v>
      </c>
      <c r="C38" s="600" t="s">
        <v>376</v>
      </c>
    </row>
    <row r="39" spans="1:3" ht="39.75" customHeight="1">
      <c r="A39" s="239"/>
      <c r="B39" s="588" t="s">
        <v>447</v>
      </c>
      <c r="C39" s="589" t="s">
        <v>377</v>
      </c>
    </row>
    <row r="40" spans="1:3" ht="12" customHeight="1">
      <c r="A40" s="239"/>
      <c r="B40" s="599" t="s">
        <v>378</v>
      </c>
      <c r="C40" s="600" t="s">
        <v>379</v>
      </c>
    </row>
    <row r="41" spans="1:3" ht="27" customHeight="1" thickBot="1">
      <c r="A41" s="241"/>
      <c r="B41" s="605" t="s">
        <v>380</v>
      </c>
      <c r="C41" s="606" t="s">
        <v>381</v>
      </c>
    </row>
    <row r="42" spans="1:3" ht="12.75" thickTop="1" thickBot="1">
      <c r="A42" s="585" t="s">
        <v>433</v>
      </c>
      <c r="B42" s="586"/>
      <c r="C42" s="587"/>
    </row>
    <row r="43" spans="1:3" ht="12" thickTop="1">
      <c r="A43" s="240"/>
      <c r="B43" s="595" t="s">
        <v>469</v>
      </c>
      <c r="C43" s="596" t="s">
        <v>382</v>
      </c>
    </row>
    <row r="44" spans="1:3">
      <c r="A44" s="239"/>
      <c r="B44" s="582" t="s">
        <v>468</v>
      </c>
      <c r="C44" s="583"/>
    </row>
    <row r="45" spans="1:3" ht="23.25" customHeight="1" thickBot="1">
      <c r="A45" s="241"/>
      <c r="B45" s="607" t="s">
        <v>383</v>
      </c>
      <c r="C45" s="608" t="s">
        <v>384</v>
      </c>
    </row>
    <row r="46" spans="1:3" ht="11.25" customHeight="1" thickTop="1" thickBot="1">
      <c r="A46" s="585" t="s">
        <v>434</v>
      </c>
      <c r="B46" s="586"/>
      <c r="C46" s="587"/>
    </row>
    <row r="47" spans="1:3" ht="26.25" customHeight="1" thickTop="1">
      <c r="A47" s="239"/>
      <c r="B47" s="582" t="s">
        <v>435</v>
      </c>
      <c r="C47" s="583"/>
    </row>
    <row r="48" spans="1:3" ht="12" thickBot="1">
      <c r="A48" s="585" t="s">
        <v>436</v>
      </c>
      <c r="B48" s="586"/>
      <c r="C48" s="587"/>
    </row>
    <row r="49" spans="1:3" ht="12" thickTop="1">
      <c r="A49" s="240"/>
      <c r="B49" s="595" t="s">
        <v>385</v>
      </c>
      <c r="C49" s="596" t="s">
        <v>385</v>
      </c>
    </row>
    <row r="50" spans="1:3" ht="11.25" customHeight="1">
      <c r="A50" s="239"/>
      <c r="B50" s="582" t="s">
        <v>386</v>
      </c>
      <c r="C50" s="583" t="s">
        <v>386</v>
      </c>
    </row>
    <row r="51" spans="1:3">
      <c r="A51" s="239"/>
      <c r="B51" s="582" t="s">
        <v>387</v>
      </c>
      <c r="C51" s="583" t="s">
        <v>387</v>
      </c>
    </row>
    <row r="52" spans="1:3" ht="11.25" customHeight="1">
      <c r="A52" s="239"/>
      <c r="B52" s="582" t="s">
        <v>496</v>
      </c>
      <c r="C52" s="583" t="s">
        <v>388</v>
      </c>
    </row>
    <row r="53" spans="1:3" ht="33.6" customHeight="1">
      <c r="A53" s="239"/>
      <c r="B53" s="582" t="s">
        <v>389</v>
      </c>
      <c r="C53" s="583" t="s">
        <v>389</v>
      </c>
    </row>
    <row r="54" spans="1:3" ht="11.25" customHeight="1">
      <c r="A54" s="239"/>
      <c r="B54" s="582" t="s">
        <v>489</v>
      </c>
      <c r="C54" s="583" t="s">
        <v>390</v>
      </c>
    </row>
    <row r="55" spans="1:3" ht="11.25" customHeight="1" thickBot="1">
      <c r="A55" s="585" t="s">
        <v>437</v>
      </c>
      <c r="B55" s="586"/>
      <c r="C55" s="587"/>
    </row>
    <row r="56" spans="1:3" ht="12" thickTop="1">
      <c r="A56" s="240"/>
      <c r="B56" s="595" t="s">
        <v>385</v>
      </c>
      <c r="C56" s="596" t="s">
        <v>385</v>
      </c>
    </row>
    <row r="57" spans="1:3">
      <c r="A57" s="239"/>
      <c r="B57" s="582" t="s">
        <v>391</v>
      </c>
      <c r="C57" s="583" t="s">
        <v>391</v>
      </c>
    </row>
    <row r="58" spans="1:3">
      <c r="A58" s="239"/>
      <c r="B58" s="582" t="s">
        <v>443</v>
      </c>
      <c r="C58" s="583" t="s">
        <v>392</v>
      </c>
    </row>
    <row r="59" spans="1:3">
      <c r="A59" s="239"/>
      <c r="B59" s="582" t="s">
        <v>393</v>
      </c>
      <c r="C59" s="583" t="s">
        <v>393</v>
      </c>
    </row>
    <row r="60" spans="1:3">
      <c r="A60" s="239"/>
      <c r="B60" s="582" t="s">
        <v>394</v>
      </c>
      <c r="C60" s="583" t="s">
        <v>394</v>
      </c>
    </row>
    <row r="61" spans="1:3">
      <c r="A61" s="239"/>
      <c r="B61" s="582" t="s">
        <v>395</v>
      </c>
      <c r="C61" s="583" t="s">
        <v>395</v>
      </c>
    </row>
    <row r="62" spans="1:3">
      <c r="A62" s="239"/>
      <c r="B62" s="582" t="s">
        <v>444</v>
      </c>
      <c r="C62" s="583" t="s">
        <v>396</v>
      </c>
    </row>
    <row r="63" spans="1:3">
      <c r="A63" s="239"/>
      <c r="B63" s="582" t="s">
        <v>397</v>
      </c>
      <c r="C63" s="583" t="s">
        <v>397</v>
      </c>
    </row>
    <row r="64" spans="1:3" ht="12" thickBot="1">
      <c r="A64" s="241"/>
      <c r="B64" s="607" t="s">
        <v>398</v>
      </c>
      <c r="C64" s="608" t="s">
        <v>398</v>
      </c>
    </row>
    <row r="65" spans="1:3" ht="11.25" customHeight="1" thickTop="1">
      <c r="A65" s="609" t="s">
        <v>438</v>
      </c>
      <c r="B65" s="610"/>
      <c r="C65" s="611"/>
    </row>
    <row r="66" spans="1:3" ht="12" thickBot="1">
      <c r="A66" s="241"/>
      <c r="B66" s="607" t="s">
        <v>399</v>
      </c>
      <c r="C66" s="608" t="s">
        <v>399</v>
      </c>
    </row>
    <row r="67" spans="1:3" ht="11.25" customHeight="1" thickTop="1" thickBot="1">
      <c r="A67" s="585" t="s">
        <v>439</v>
      </c>
      <c r="B67" s="586"/>
      <c r="C67" s="587"/>
    </row>
    <row r="68" spans="1:3" ht="12" thickTop="1">
      <c r="A68" s="240"/>
      <c r="B68" s="595" t="s">
        <v>400</v>
      </c>
      <c r="C68" s="596" t="s">
        <v>400</v>
      </c>
    </row>
    <row r="69" spans="1:3">
      <c r="A69" s="239"/>
      <c r="B69" s="582" t="s">
        <v>401</v>
      </c>
      <c r="C69" s="583" t="s">
        <v>401</v>
      </c>
    </row>
    <row r="70" spans="1:3">
      <c r="A70" s="239"/>
      <c r="B70" s="582" t="s">
        <v>402</v>
      </c>
      <c r="C70" s="583" t="s">
        <v>402</v>
      </c>
    </row>
    <row r="71" spans="1:3" ht="38.25" customHeight="1">
      <c r="A71" s="239"/>
      <c r="B71" s="620" t="s">
        <v>446</v>
      </c>
      <c r="C71" s="621" t="s">
        <v>403</v>
      </c>
    </row>
    <row r="72" spans="1:3" ht="33.75" customHeight="1">
      <c r="A72" s="239"/>
      <c r="B72" s="620" t="s">
        <v>448</v>
      </c>
      <c r="C72" s="621" t="s">
        <v>404</v>
      </c>
    </row>
    <row r="73" spans="1:3" ht="15.75" customHeight="1">
      <c r="A73" s="239"/>
      <c r="B73" s="620" t="s">
        <v>445</v>
      </c>
      <c r="C73" s="621" t="s">
        <v>405</v>
      </c>
    </row>
    <row r="74" spans="1:3">
      <c r="A74" s="239"/>
      <c r="B74" s="582" t="s">
        <v>406</v>
      </c>
      <c r="C74" s="583" t="s">
        <v>406</v>
      </c>
    </row>
    <row r="75" spans="1:3" ht="12" thickBot="1">
      <c r="A75" s="241"/>
      <c r="B75" s="607" t="s">
        <v>407</v>
      </c>
      <c r="C75" s="608" t="s">
        <v>407</v>
      </c>
    </row>
    <row r="76" spans="1:3" ht="12" thickTop="1">
      <c r="A76" s="609" t="s">
        <v>472</v>
      </c>
      <c r="B76" s="610"/>
      <c r="C76" s="611"/>
    </row>
    <row r="77" spans="1:3">
      <c r="A77" s="239"/>
      <c r="B77" s="582" t="s">
        <v>399</v>
      </c>
      <c r="C77" s="583"/>
    </row>
    <row r="78" spans="1:3">
      <c r="A78" s="239"/>
      <c r="B78" s="582" t="s">
        <v>470</v>
      </c>
      <c r="C78" s="583"/>
    </row>
    <row r="79" spans="1:3">
      <c r="A79" s="239"/>
      <c r="B79" s="582" t="s">
        <v>471</v>
      </c>
      <c r="C79" s="583"/>
    </row>
    <row r="80" spans="1:3">
      <c r="A80" s="609" t="s">
        <v>473</v>
      </c>
      <c r="B80" s="610"/>
      <c r="C80" s="611"/>
    </row>
    <row r="81" spans="1:3">
      <c r="A81" s="239"/>
      <c r="B81" s="582" t="s">
        <v>399</v>
      </c>
      <c r="C81" s="583"/>
    </row>
    <row r="82" spans="1:3">
      <c r="A82" s="239"/>
      <c r="B82" s="582" t="s">
        <v>474</v>
      </c>
      <c r="C82" s="583"/>
    </row>
    <row r="83" spans="1:3" ht="76.5" customHeight="1">
      <c r="A83" s="239"/>
      <c r="B83" s="582" t="s">
        <v>488</v>
      </c>
      <c r="C83" s="583"/>
    </row>
    <row r="84" spans="1:3" ht="53.25" customHeight="1">
      <c r="A84" s="239"/>
      <c r="B84" s="582" t="s">
        <v>487</v>
      </c>
      <c r="C84" s="583"/>
    </row>
    <row r="85" spans="1:3">
      <c r="A85" s="239"/>
      <c r="B85" s="582" t="s">
        <v>475</v>
      </c>
      <c r="C85" s="583"/>
    </row>
    <row r="86" spans="1:3">
      <c r="A86" s="239"/>
      <c r="B86" s="582" t="s">
        <v>476</v>
      </c>
      <c r="C86" s="583"/>
    </row>
    <row r="87" spans="1:3">
      <c r="A87" s="239"/>
      <c r="B87" s="582" t="s">
        <v>477</v>
      </c>
      <c r="C87" s="583"/>
    </row>
    <row r="88" spans="1:3">
      <c r="A88" s="609" t="s">
        <v>478</v>
      </c>
      <c r="B88" s="610"/>
      <c r="C88" s="611"/>
    </row>
    <row r="89" spans="1:3">
      <c r="A89" s="239"/>
      <c r="B89" s="582" t="s">
        <v>399</v>
      </c>
      <c r="C89" s="583"/>
    </row>
    <row r="90" spans="1:3">
      <c r="A90" s="239"/>
      <c r="B90" s="582" t="s">
        <v>480</v>
      </c>
      <c r="C90" s="583"/>
    </row>
    <row r="91" spans="1:3" ht="12" customHeight="1">
      <c r="A91" s="239"/>
      <c r="B91" s="582" t="s">
        <v>481</v>
      </c>
      <c r="C91" s="583"/>
    </row>
    <row r="92" spans="1:3">
      <c r="A92" s="239"/>
      <c r="B92" s="582" t="s">
        <v>482</v>
      </c>
      <c r="C92" s="583"/>
    </row>
    <row r="93" spans="1:3" ht="24.75" customHeight="1">
      <c r="A93" s="239"/>
      <c r="B93" s="618" t="s">
        <v>523</v>
      </c>
      <c r="C93" s="619"/>
    </row>
    <row r="94" spans="1:3" ht="24" customHeight="1">
      <c r="A94" s="239"/>
      <c r="B94" s="618" t="s">
        <v>524</v>
      </c>
      <c r="C94" s="619"/>
    </row>
    <row r="95" spans="1:3" ht="13.5" customHeight="1">
      <c r="A95" s="239"/>
      <c r="B95" s="599" t="s">
        <v>483</v>
      </c>
      <c r="C95" s="600"/>
    </row>
    <row r="96" spans="1:3" ht="11.25" customHeight="1" thickBot="1">
      <c r="A96" s="612" t="s">
        <v>519</v>
      </c>
      <c r="B96" s="613"/>
      <c r="C96" s="614"/>
    </row>
    <row r="97" spans="1:3" ht="12.75" thickTop="1" thickBot="1">
      <c r="A97" s="617" t="s">
        <v>408</v>
      </c>
      <c r="B97" s="617"/>
      <c r="C97" s="617"/>
    </row>
    <row r="98" spans="1:3">
      <c r="A98" s="382">
        <v>2</v>
      </c>
      <c r="B98" s="379" t="s">
        <v>499</v>
      </c>
      <c r="C98" s="379" t="s">
        <v>520</v>
      </c>
    </row>
    <row r="99" spans="1:3">
      <c r="A99" s="245">
        <v>3</v>
      </c>
      <c r="B99" s="380" t="s">
        <v>500</v>
      </c>
      <c r="C99" s="381" t="s">
        <v>521</v>
      </c>
    </row>
    <row r="100" spans="1:3">
      <c r="A100" s="245">
        <v>4</v>
      </c>
      <c r="B100" s="380" t="s">
        <v>501</v>
      </c>
      <c r="C100" s="381" t="s">
        <v>525</v>
      </c>
    </row>
    <row r="101" spans="1:3" ht="11.25" customHeight="1">
      <c r="A101" s="245">
        <v>5</v>
      </c>
      <c r="B101" s="380" t="s">
        <v>502</v>
      </c>
      <c r="C101" s="381" t="s">
        <v>522</v>
      </c>
    </row>
    <row r="102" spans="1:3" ht="12" customHeight="1">
      <c r="A102" s="245">
        <v>6</v>
      </c>
      <c r="B102" s="380" t="s">
        <v>517</v>
      </c>
      <c r="C102" s="381" t="s">
        <v>503</v>
      </c>
    </row>
    <row r="103" spans="1:3" ht="12" customHeight="1">
      <c r="A103" s="245">
        <v>7</v>
      </c>
      <c r="B103" s="380" t="s">
        <v>504</v>
      </c>
      <c r="C103" s="381" t="s">
        <v>518</v>
      </c>
    </row>
    <row r="104" spans="1:3">
      <c r="A104" s="245">
        <v>8</v>
      </c>
      <c r="B104" s="380" t="s">
        <v>509</v>
      </c>
      <c r="C104" s="381" t="s">
        <v>529</v>
      </c>
    </row>
    <row r="105" spans="1:3" ht="11.25" customHeight="1">
      <c r="A105" s="609" t="s">
        <v>484</v>
      </c>
      <c r="B105" s="610"/>
      <c r="C105" s="611"/>
    </row>
    <row r="106" spans="1:3" ht="27.6" customHeight="1">
      <c r="A106" s="239"/>
      <c r="B106" s="615" t="s">
        <v>399</v>
      </c>
      <c r="C106" s="616"/>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42" sqref="B42"/>
    </sheetView>
  </sheetViews>
  <sheetFormatPr defaultRowHeight="15.75"/>
  <cols>
    <col min="1" max="1" width="9.5703125" style="20" bestFit="1" customWidth="1"/>
    <col min="2" max="2" width="86" style="17" customWidth="1"/>
    <col min="3" max="3" width="13.85546875" style="17" bestFit="1" customWidth="1"/>
    <col min="4" max="7" width="13.85546875" style="2" bestFit="1" customWidth="1"/>
    <col min="8" max="13" width="6.7109375" customWidth="1"/>
  </cols>
  <sheetData>
    <row r="1" spans="1:8">
      <c r="A1" s="18" t="s">
        <v>195</v>
      </c>
      <c r="B1" s="479" t="str">
        <f>Info!C2</f>
        <v>სს თიბისი ბანკი</v>
      </c>
    </row>
    <row r="2" spans="1:8">
      <c r="A2" s="18" t="s">
        <v>196</v>
      </c>
      <c r="B2" s="481">
        <v>43921</v>
      </c>
      <c r="C2" s="30"/>
      <c r="D2" s="19"/>
      <c r="E2" s="19"/>
      <c r="F2" s="19"/>
      <c r="G2" s="19"/>
      <c r="H2" s="1"/>
    </row>
    <row r="3" spans="1:8">
      <c r="A3" s="18"/>
      <c r="C3" s="30"/>
      <c r="D3" s="19"/>
      <c r="E3" s="19"/>
      <c r="F3" s="19"/>
      <c r="G3" s="19"/>
      <c r="H3" s="1"/>
    </row>
    <row r="4" spans="1:8" ht="16.5" thickBot="1">
      <c r="A4" s="75" t="s">
        <v>411</v>
      </c>
      <c r="B4" s="218" t="s">
        <v>230</v>
      </c>
      <c r="C4" s="219"/>
      <c r="D4" s="220"/>
      <c r="E4" s="220"/>
      <c r="F4" s="220"/>
      <c r="G4" s="220"/>
      <c r="H4" s="1"/>
    </row>
    <row r="5" spans="1:8" ht="15">
      <c r="A5" s="348" t="s">
        <v>31</v>
      </c>
      <c r="B5" s="349"/>
      <c r="C5" s="350" t="s">
        <v>5</v>
      </c>
      <c r="D5" s="351" t="s">
        <v>6</v>
      </c>
      <c r="E5" s="351" t="s">
        <v>7</v>
      </c>
      <c r="F5" s="351" t="s">
        <v>8</v>
      </c>
      <c r="G5" s="352" t="s">
        <v>9</v>
      </c>
    </row>
    <row r="6" spans="1:8" ht="15">
      <c r="A6" s="128"/>
      <c r="B6" s="33" t="s">
        <v>192</v>
      </c>
      <c r="C6" s="353"/>
      <c r="D6" s="353"/>
      <c r="E6" s="353"/>
      <c r="F6" s="353"/>
      <c r="G6" s="354"/>
    </row>
    <row r="7" spans="1:8" ht="15">
      <c r="A7" s="128"/>
      <c r="B7" s="34" t="s">
        <v>197</v>
      </c>
      <c r="C7" s="353"/>
      <c r="D7" s="353"/>
      <c r="E7" s="353"/>
      <c r="F7" s="353"/>
      <c r="G7" s="354"/>
    </row>
    <row r="8" spans="1:8" ht="15">
      <c r="A8" s="129">
        <v>1</v>
      </c>
      <c r="B8" s="254" t="s">
        <v>28</v>
      </c>
      <c r="C8" s="256">
        <v>1518949876.0482998</v>
      </c>
      <c r="D8" s="257">
        <v>1871891895.8862803</v>
      </c>
      <c r="E8" s="257">
        <v>1770733949.95119</v>
      </c>
      <c r="F8" s="257">
        <v>1678050422.0190899</v>
      </c>
      <c r="G8" s="258">
        <v>1698420025.8162198</v>
      </c>
    </row>
    <row r="9" spans="1:8" ht="15">
      <c r="A9" s="129">
        <v>2</v>
      </c>
      <c r="B9" s="254" t="s">
        <v>94</v>
      </c>
      <c r="C9" s="256">
        <v>1987693176.0482998</v>
      </c>
      <c r="D9" s="257">
        <v>2281706395.8862801</v>
      </c>
      <c r="E9" s="257">
        <v>2191791549.95119</v>
      </c>
      <c r="F9" s="257">
        <v>1730301622.0190899</v>
      </c>
      <c r="G9" s="258">
        <v>1746744825.8162198</v>
      </c>
    </row>
    <row r="10" spans="1:8" ht="15">
      <c r="A10" s="129">
        <v>3</v>
      </c>
      <c r="B10" s="254" t="s">
        <v>93</v>
      </c>
      <c r="C10" s="256">
        <v>2767850461.5578699</v>
      </c>
      <c r="D10" s="257">
        <v>2974028760.1640739</v>
      </c>
      <c r="E10" s="257">
        <v>2894703871.5104384</v>
      </c>
      <c r="F10" s="257">
        <v>2430135444.9519434</v>
      </c>
      <c r="G10" s="258">
        <v>2421460919.7992582</v>
      </c>
    </row>
    <row r="11" spans="1:8" ht="15">
      <c r="A11" s="128"/>
      <c r="B11" s="33" t="s">
        <v>193</v>
      </c>
      <c r="C11" s="353"/>
      <c r="D11" s="353"/>
      <c r="E11" s="353"/>
      <c r="F11" s="353"/>
      <c r="G11" s="354"/>
    </row>
    <row r="12" spans="1:8" ht="15" customHeight="1">
      <c r="A12" s="129">
        <v>4</v>
      </c>
      <c r="B12" s="254" t="s">
        <v>425</v>
      </c>
      <c r="C12" s="391">
        <v>16604959666.606977</v>
      </c>
      <c r="D12" s="257">
        <v>15593925181.372055</v>
      </c>
      <c r="E12" s="257">
        <v>14889694674.496044</v>
      </c>
      <c r="F12" s="257">
        <v>13986201427.590433</v>
      </c>
      <c r="G12" s="258">
        <v>12689740499.758022</v>
      </c>
    </row>
    <row r="13" spans="1:8" ht="15">
      <c r="A13" s="128"/>
      <c r="B13" s="33" t="s">
        <v>95</v>
      </c>
      <c r="C13" s="353"/>
      <c r="D13" s="353"/>
      <c r="E13" s="353"/>
      <c r="F13" s="353"/>
      <c r="G13" s="354"/>
    </row>
    <row r="14" spans="1:8" s="3" customFormat="1" ht="15">
      <c r="A14" s="129"/>
      <c r="B14" s="34" t="s">
        <v>608</v>
      </c>
      <c r="C14" s="353"/>
      <c r="D14" s="353"/>
      <c r="E14" s="353"/>
      <c r="F14" s="353"/>
      <c r="G14" s="354"/>
    </row>
    <row r="15" spans="1:8" ht="15">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&gt;=6.94%</v>
      </c>
      <c r="C15" s="483">
        <v>9.1475673927889689E-2</v>
      </c>
      <c r="D15" s="484">
        <v>0.12003981512764826</v>
      </c>
      <c r="E15" s="484">
        <v>0.11892345603192311</v>
      </c>
      <c r="F15" s="484">
        <v>0.11997899720711998</v>
      </c>
      <c r="G15" s="485">
        <v>0.13384198249354323</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&gt;=8.75%</v>
      </c>
      <c r="C16" s="483">
        <v>0.11970478796438178</v>
      </c>
      <c r="D16" s="484">
        <v>0.1463202092704616</v>
      </c>
      <c r="E16" s="484">
        <v>0.1472019136635099</v>
      </c>
      <c r="F16" s="484">
        <v>0.12371490793817269</v>
      </c>
      <c r="G16" s="485">
        <v>0.1376501612345444</v>
      </c>
    </row>
    <row r="17" spans="1:7" ht="15">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&gt;=13.33%</v>
      </c>
      <c r="C17" s="483">
        <v>0.16668817733560004</v>
      </c>
      <c r="D17" s="484">
        <v>0.1907171366781176</v>
      </c>
      <c r="E17" s="484">
        <v>0.19440988783125684</v>
      </c>
      <c r="F17" s="484">
        <v>0.17375235567235867</v>
      </c>
      <c r="G17" s="485">
        <v>0.19082036546337827</v>
      </c>
    </row>
    <row r="18" spans="1:7" ht="15">
      <c r="A18" s="128"/>
      <c r="B18" s="33" t="s">
        <v>11</v>
      </c>
      <c r="C18" s="486"/>
      <c r="D18" s="486"/>
      <c r="E18" s="486"/>
      <c r="F18" s="486"/>
      <c r="G18" s="487"/>
    </row>
    <row r="19" spans="1:7" ht="15" customHeight="1">
      <c r="A19" s="130">
        <v>8</v>
      </c>
      <c r="B19" s="35" t="s">
        <v>12</v>
      </c>
      <c r="C19" s="488">
        <v>8.5768441938616879E-2</v>
      </c>
      <c r="D19" s="489">
        <v>7.92992203752204E-2</v>
      </c>
      <c r="E19" s="489">
        <v>7.8538091585247188E-2</v>
      </c>
      <c r="F19" s="489">
        <v>7.9959441104150819E-2</v>
      </c>
      <c r="G19" s="490">
        <v>8.163874211657704E-2</v>
      </c>
    </row>
    <row r="20" spans="1:7" ht="15">
      <c r="A20" s="130">
        <v>9</v>
      </c>
      <c r="B20" s="35" t="s">
        <v>13</v>
      </c>
      <c r="C20" s="488">
        <v>4.7073488405024164E-2</v>
      </c>
      <c r="D20" s="489">
        <v>3.991374905638987E-2</v>
      </c>
      <c r="E20" s="489">
        <v>3.9180083774910786E-2</v>
      </c>
      <c r="F20" s="489">
        <v>3.835448250823472E-2</v>
      </c>
      <c r="G20" s="490">
        <v>3.6889482619878788E-2</v>
      </c>
    </row>
    <row r="21" spans="1:7" ht="15">
      <c r="A21" s="130">
        <v>10</v>
      </c>
      <c r="B21" s="35" t="s">
        <v>14</v>
      </c>
      <c r="C21" s="488">
        <v>2.3552166822486981E-2</v>
      </c>
      <c r="D21" s="489">
        <v>3.6331868474591654E-2</v>
      </c>
      <c r="E21" s="489">
        <v>3.8746865133617713E-2</v>
      </c>
      <c r="F21" s="489">
        <v>3.3754350161164466E-2</v>
      </c>
      <c r="G21" s="490">
        <v>4.1614296576677902E-2</v>
      </c>
    </row>
    <row r="22" spans="1:7" ht="15">
      <c r="A22" s="130">
        <v>11</v>
      </c>
      <c r="B22" s="35" t="s">
        <v>231</v>
      </c>
      <c r="C22" s="488">
        <v>3.8694953533592716E-2</v>
      </c>
      <c r="D22" s="489">
        <v>3.9385471318830537E-2</v>
      </c>
      <c r="E22" s="489">
        <v>3.9358007810336409E-2</v>
      </c>
      <c r="F22" s="489">
        <v>4.1604958595916092E-2</v>
      </c>
      <c r="G22" s="490">
        <v>4.4749259496698258E-2</v>
      </c>
    </row>
    <row r="23" spans="1:7" ht="15">
      <c r="A23" s="130">
        <v>12</v>
      </c>
      <c r="B23" s="35" t="s">
        <v>15</v>
      </c>
      <c r="C23" s="488">
        <v>-6.6565088883720827E-2</v>
      </c>
      <c r="D23" s="489">
        <v>2.3977327680912434E-2</v>
      </c>
      <c r="E23" s="489">
        <v>2.2486855022940469E-2</v>
      </c>
      <c r="F23" s="489">
        <v>2.0108634339953878E-2</v>
      </c>
      <c r="G23" s="490">
        <v>2.669747654183565E-2</v>
      </c>
    </row>
    <row r="24" spans="1:7" ht="15">
      <c r="A24" s="130">
        <v>13</v>
      </c>
      <c r="B24" s="35" t="s">
        <v>16</v>
      </c>
      <c r="C24" s="488">
        <v>-0.56434987527495073</v>
      </c>
      <c r="D24" s="489">
        <v>0.19927212216237863</v>
      </c>
      <c r="E24" s="489">
        <v>0.18561155741330221</v>
      </c>
      <c r="F24" s="489">
        <v>0.16049812287550005</v>
      </c>
      <c r="G24" s="490">
        <v>0.20661396131886023</v>
      </c>
    </row>
    <row r="25" spans="1:7" ht="15">
      <c r="A25" s="128"/>
      <c r="B25" s="33" t="s">
        <v>17</v>
      </c>
      <c r="C25" s="486"/>
      <c r="D25" s="486"/>
      <c r="E25" s="486"/>
      <c r="F25" s="486"/>
      <c r="G25" s="487"/>
    </row>
    <row r="26" spans="1:7" ht="15">
      <c r="A26" s="130">
        <v>14</v>
      </c>
      <c r="B26" s="35" t="s">
        <v>18</v>
      </c>
      <c r="C26" s="488">
        <v>3.1387414452047506E-2</v>
      </c>
      <c r="D26" s="489">
        <v>3.0898507731881027E-2</v>
      </c>
      <c r="E26" s="489">
        <v>3.3813247701828655E-2</v>
      </c>
      <c r="F26" s="489">
        <v>3.6996539124621225E-2</v>
      </c>
      <c r="G26" s="490">
        <v>3.8631173558669837E-2</v>
      </c>
    </row>
    <row r="27" spans="1:7" ht="15" customHeight="1">
      <c r="A27" s="130">
        <v>15</v>
      </c>
      <c r="B27" s="35" t="s">
        <v>19</v>
      </c>
      <c r="C27" s="488">
        <v>6.9310364365241739E-2</v>
      </c>
      <c r="D27" s="489">
        <v>3.9045186737354742E-2</v>
      </c>
      <c r="E27" s="489">
        <v>4.1097738146649521E-2</v>
      </c>
      <c r="F27" s="489">
        <v>4.2188202962713729E-2</v>
      </c>
      <c r="G27" s="490">
        <v>4.2592942075212387E-2</v>
      </c>
    </row>
    <row r="28" spans="1:7" ht="15">
      <c r="A28" s="130">
        <v>16</v>
      </c>
      <c r="B28" s="35" t="s">
        <v>20</v>
      </c>
      <c r="C28" s="488">
        <v>0.622771767849434</v>
      </c>
      <c r="D28" s="489">
        <v>0.58762789305704533</v>
      </c>
      <c r="E28" s="489">
        <v>0.57608582418405285</v>
      </c>
      <c r="F28" s="489">
        <v>0.59383804295004128</v>
      </c>
      <c r="G28" s="490">
        <v>0.59414740572430802</v>
      </c>
    </row>
    <row r="29" spans="1:7" ht="15" customHeight="1">
      <c r="A29" s="130">
        <v>17</v>
      </c>
      <c r="B29" s="35" t="s">
        <v>21</v>
      </c>
      <c r="C29" s="488">
        <v>0.55678904845144317</v>
      </c>
      <c r="D29" s="489">
        <v>0.53229936992534133</v>
      </c>
      <c r="E29" s="489">
        <v>0.55785155853160373</v>
      </c>
      <c r="F29" s="489">
        <v>0.56931424488557603</v>
      </c>
      <c r="G29" s="490">
        <v>0.54463867034521285</v>
      </c>
    </row>
    <row r="30" spans="1:7" ht="15">
      <c r="A30" s="130">
        <v>18</v>
      </c>
      <c r="B30" s="35" t="s">
        <v>22</v>
      </c>
      <c r="C30" s="488">
        <v>9.4733127818469459E-2</v>
      </c>
      <c r="D30" s="489">
        <v>0.22281223794416166</v>
      </c>
      <c r="E30" s="489">
        <v>0.12999340665229842</v>
      </c>
      <c r="F30" s="489">
        <v>7.848308129555448E-2</v>
      </c>
      <c r="G30" s="490">
        <v>6.117918647637479E-4</v>
      </c>
    </row>
    <row r="31" spans="1:7" ht="15" customHeight="1">
      <c r="A31" s="128"/>
      <c r="B31" s="33" t="s">
        <v>23</v>
      </c>
      <c r="C31" s="486"/>
      <c r="D31" s="486"/>
      <c r="E31" s="486"/>
      <c r="F31" s="486"/>
      <c r="G31" s="487"/>
    </row>
    <row r="32" spans="1:7" ht="15" customHeight="1">
      <c r="A32" s="130">
        <v>19</v>
      </c>
      <c r="B32" s="35" t="s">
        <v>24</v>
      </c>
      <c r="C32" s="488">
        <v>0.17569186080552374</v>
      </c>
      <c r="D32" s="488">
        <v>0.17184674965598676</v>
      </c>
      <c r="E32" s="488">
        <v>0.22844439211353618</v>
      </c>
      <c r="F32" s="488">
        <v>0.23996139106899</v>
      </c>
      <c r="G32" s="491">
        <v>0.22060972148755201</v>
      </c>
    </row>
    <row r="33" spans="1:7" ht="15" customHeight="1">
      <c r="A33" s="130">
        <v>20</v>
      </c>
      <c r="B33" s="35" t="s">
        <v>25</v>
      </c>
      <c r="C33" s="488">
        <v>0.6551477238286878</v>
      </c>
      <c r="D33" s="488">
        <v>0.63404513965152642</v>
      </c>
      <c r="E33" s="488">
        <v>0.64801711433775566</v>
      </c>
      <c r="F33" s="488">
        <v>0.65117054152575005</v>
      </c>
      <c r="G33" s="491">
        <v>0.64796165313808185</v>
      </c>
    </row>
    <row r="34" spans="1:7" ht="15" customHeight="1">
      <c r="A34" s="130">
        <v>21</v>
      </c>
      <c r="B34" s="259" t="s">
        <v>26</v>
      </c>
      <c r="C34" s="488">
        <v>0.35217091434728914</v>
      </c>
      <c r="D34" s="488">
        <v>0.36789247188462687</v>
      </c>
      <c r="E34" s="488">
        <v>0.36537296339502862</v>
      </c>
      <c r="F34" s="488">
        <v>0.37733342436967893</v>
      </c>
      <c r="G34" s="491">
        <v>0.38700832604914026</v>
      </c>
    </row>
    <row r="35" spans="1:7" ht="15" customHeight="1">
      <c r="A35" s="356"/>
      <c r="B35" s="33" t="s">
        <v>638</v>
      </c>
      <c r="C35" s="353"/>
      <c r="D35" s="353"/>
      <c r="E35" s="353"/>
      <c r="F35" s="353"/>
      <c r="G35" s="354"/>
    </row>
    <row r="36" spans="1:7" ht="15" customHeight="1">
      <c r="A36" s="130">
        <v>22</v>
      </c>
      <c r="B36" s="347" t="s">
        <v>515</v>
      </c>
      <c r="C36" s="259">
        <v>3375895630.1592102</v>
      </c>
      <c r="D36" s="259">
        <v>3845188448.2466154</v>
      </c>
      <c r="E36" s="259">
        <v>3982381432.0067291</v>
      </c>
      <c r="F36" s="259">
        <v>3345540683.7268782</v>
      </c>
      <c r="G36" s="355">
        <v>2963380679.0938225</v>
      </c>
    </row>
    <row r="37" spans="1:7" ht="15">
      <c r="A37" s="130">
        <v>23</v>
      </c>
      <c r="B37" s="35" t="s">
        <v>516</v>
      </c>
      <c r="C37" s="259">
        <v>2986413869.8763885</v>
      </c>
      <c r="D37" s="260">
        <v>2864558717.2262158</v>
      </c>
      <c r="E37" s="260">
        <v>2875207786.1080265</v>
      </c>
      <c r="F37" s="260">
        <v>2718886160.551559</v>
      </c>
      <c r="G37" s="261">
        <v>2464786126.5195808</v>
      </c>
    </row>
    <row r="38" spans="1:7" thickBot="1">
      <c r="A38" s="131">
        <v>24</v>
      </c>
      <c r="B38" s="262" t="s">
        <v>514</v>
      </c>
      <c r="C38" s="492">
        <v>1.1304178781820828</v>
      </c>
      <c r="D38" s="493">
        <v>1.3423318660299461</v>
      </c>
      <c r="E38" s="493">
        <v>1.3850760460681029</v>
      </c>
      <c r="F38" s="493">
        <v>1.2304820747067229</v>
      </c>
      <c r="G38" s="494">
        <v>1.2022871466248821</v>
      </c>
    </row>
    <row r="39" spans="1:7">
      <c r="A39" s="21"/>
    </row>
    <row r="40" spans="1:7" ht="39.75">
      <c r="B40" s="24" t="s">
        <v>607</v>
      </c>
    </row>
    <row r="41" spans="1:7" ht="65.25">
      <c r="B41" s="407" t="s">
        <v>639</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2.7109375" style="2" bestFit="1" customWidth="1"/>
    <col min="4" max="5" width="13.85546875" style="2" bestFit="1" customWidth="1"/>
    <col min="6" max="6" width="12.7109375" style="2" bestFit="1" customWidth="1"/>
    <col min="7" max="7" width="13.7109375" style="2" customWidth="1"/>
    <col min="8" max="8" width="14.5703125" style="2" customWidth="1"/>
  </cols>
  <sheetData>
    <row r="1" spans="1:8" ht="15.75">
      <c r="A1" s="18" t="s">
        <v>195</v>
      </c>
      <c r="B1" s="376" t="str">
        <f>Info!C2</f>
        <v>სს თიბისი ბანკი</v>
      </c>
    </row>
    <row r="2" spans="1:8" ht="15.75">
      <c r="A2" s="18" t="s">
        <v>196</v>
      </c>
      <c r="B2" s="482">
        <f>'1. key ratios'!B2</f>
        <v>43921</v>
      </c>
    </row>
    <row r="3" spans="1:8" ht="15.75">
      <c r="A3" s="18"/>
    </row>
    <row r="4" spans="1:8" ht="16.5" thickBot="1">
      <c r="A4" s="36" t="s">
        <v>412</v>
      </c>
      <c r="B4" s="76" t="s">
        <v>250</v>
      </c>
      <c r="C4" s="36"/>
      <c r="D4" s="37"/>
      <c r="E4" s="37"/>
      <c r="F4" s="38"/>
      <c r="G4" s="38"/>
      <c r="H4" s="39" t="s">
        <v>99</v>
      </c>
    </row>
    <row r="5" spans="1:8" ht="15.75">
      <c r="A5" s="40"/>
      <c r="B5" s="41"/>
      <c r="C5" s="533" t="s">
        <v>201</v>
      </c>
      <c r="D5" s="534"/>
      <c r="E5" s="535"/>
      <c r="F5" s="533" t="s">
        <v>202</v>
      </c>
      <c r="G5" s="534"/>
      <c r="H5" s="536"/>
    </row>
    <row r="6" spans="1:8" ht="15.75">
      <c r="A6" s="42" t="s">
        <v>31</v>
      </c>
      <c r="B6" s="43" t="s">
        <v>159</v>
      </c>
      <c r="C6" s="44" t="s">
        <v>32</v>
      </c>
      <c r="D6" s="44" t="s">
        <v>100</v>
      </c>
      <c r="E6" s="44" t="s">
        <v>73</v>
      </c>
      <c r="F6" s="44" t="s">
        <v>32</v>
      </c>
      <c r="G6" s="44" t="s">
        <v>100</v>
      </c>
      <c r="H6" s="45" t="s">
        <v>73</v>
      </c>
    </row>
    <row r="7" spans="1:8" ht="15.75">
      <c r="A7" s="42">
        <v>1</v>
      </c>
      <c r="B7" s="46" t="s">
        <v>160</v>
      </c>
      <c r="C7" s="263">
        <v>249247844.5</v>
      </c>
      <c r="D7" s="263">
        <v>363693042.31999999</v>
      </c>
      <c r="E7" s="264">
        <v>612940886.81999993</v>
      </c>
      <c r="F7" s="265">
        <v>225874929.37</v>
      </c>
      <c r="G7" s="266">
        <v>299207040.49000001</v>
      </c>
      <c r="H7" s="267">
        <v>525081969.86000001</v>
      </c>
    </row>
    <row r="8" spans="1:8" ht="15.75">
      <c r="A8" s="42">
        <v>2</v>
      </c>
      <c r="B8" s="46" t="s">
        <v>161</v>
      </c>
      <c r="C8" s="263">
        <v>208610162.06999999</v>
      </c>
      <c r="D8" s="263">
        <v>1913857146.76</v>
      </c>
      <c r="E8" s="264">
        <v>2122467308.8299999</v>
      </c>
      <c r="F8" s="265">
        <v>55269112.350000001</v>
      </c>
      <c r="G8" s="266">
        <v>1419020478.7</v>
      </c>
      <c r="H8" s="267">
        <v>1474289591.05</v>
      </c>
    </row>
    <row r="9" spans="1:8" ht="15.75">
      <c r="A9" s="42">
        <v>3</v>
      </c>
      <c r="B9" s="46" t="s">
        <v>162</v>
      </c>
      <c r="C9" s="263">
        <v>8300804.4900000002</v>
      </c>
      <c r="D9" s="263">
        <v>267355658.19</v>
      </c>
      <c r="E9" s="264">
        <v>275656462.68000001</v>
      </c>
      <c r="F9" s="265">
        <v>1691170.18</v>
      </c>
      <c r="G9" s="266">
        <v>335634693.58999997</v>
      </c>
      <c r="H9" s="267">
        <v>337325863.76999998</v>
      </c>
    </row>
    <row r="10" spans="1:8" ht="15.75">
      <c r="A10" s="42">
        <v>4</v>
      </c>
      <c r="B10" s="46" t="s">
        <v>191</v>
      </c>
      <c r="C10" s="263">
        <v>0</v>
      </c>
      <c r="D10" s="263">
        <v>0</v>
      </c>
      <c r="E10" s="264">
        <v>0</v>
      </c>
      <c r="F10" s="265">
        <v>0</v>
      </c>
      <c r="G10" s="266">
        <v>0</v>
      </c>
      <c r="H10" s="267">
        <v>0</v>
      </c>
    </row>
    <row r="11" spans="1:8" ht="15.75">
      <c r="A11" s="42">
        <v>5</v>
      </c>
      <c r="B11" s="46" t="s">
        <v>163</v>
      </c>
      <c r="C11" s="263">
        <v>1992058657.6199999</v>
      </c>
      <c r="D11" s="263">
        <v>50444956.43</v>
      </c>
      <c r="E11" s="264">
        <v>2042503614.05</v>
      </c>
      <c r="F11" s="265">
        <v>1519035260.29</v>
      </c>
      <c r="G11" s="266">
        <v>3520615.4699999997</v>
      </c>
      <c r="H11" s="267">
        <v>1522555875.76</v>
      </c>
    </row>
    <row r="12" spans="1:8" ht="15.75">
      <c r="A12" s="42">
        <v>6.1</v>
      </c>
      <c r="B12" s="47" t="s">
        <v>164</v>
      </c>
      <c r="C12" s="263">
        <v>5210001802.9500008</v>
      </c>
      <c r="D12" s="263">
        <v>8601270416.1200008</v>
      </c>
      <c r="E12" s="264">
        <v>13811272219.070002</v>
      </c>
      <c r="F12" s="265">
        <v>4189860767.2999997</v>
      </c>
      <c r="G12" s="266">
        <v>6133741511.9399996</v>
      </c>
      <c r="H12" s="267">
        <v>10323602279.24</v>
      </c>
    </row>
    <row r="13" spans="1:8" ht="15.75">
      <c r="A13" s="42">
        <v>6.2</v>
      </c>
      <c r="B13" s="47" t="s">
        <v>165</v>
      </c>
      <c r="C13" s="263">
        <v>-342378737.81128275</v>
      </c>
      <c r="D13" s="263">
        <v>-614885572.03999996</v>
      </c>
      <c r="E13" s="264">
        <v>-957264309.85128272</v>
      </c>
      <c r="F13" s="265">
        <v>-184352595.68459994</v>
      </c>
      <c r="G13" s="266">
        <v>-255359998.20259997</v>
      </c>
      <c r="H13" s="267">
        <v>-439712593.88719988</v>
      </c>
    </row>
    <row r="14" spans="1:8" ht="15.75">
      <c r="A14" s="42">
        <v>6</v>
      </c>
      <c r="B14" s="46" t="s">
        <v>166</v>
      </c>
      <c r="C14" s="264">
        <v>4867623065.1387177</v>
      </c>
      <c r="D14" s="264">
        <v>7986384844.0800009</v>
      </c>
      <c r="E14" s="264">
        <v>12854007909.218719</v>
      </c>
      <c r="F14" s="264">
        <v>4005508171.6153998</v>
      </c>
      <c r="G14" s="264">
        <v>5878381513.7374001</v>
      </c>
      <c r="H14" s="267">
        <v>9883889685.3528004</v>
      </c>
    </row>
    <row r="15" spans="1:8" ht="15.75">
      <c r="A15" s="42">
        <v>7</v>
      </c>
      <c r="B15" s="46" t="s">
        <v>167</v>
      </c>
      <c r="C15" s="263">
        <v>107403369.92000002</v>
      </c>
      <c r="D15" s="263">
        <v>99147426.450000003</v>
      </c>
      <c r="E15" s="264">
        <v>206550796.37</v>
      </c>
      <c r="F15" s="265">
        <v>58481889.100000009</v>
      </c>
      <c r="G15" s="266">
        <v>49008593.029999994</v>
      </c>
      <c r="H15" s="267">
        <v>107490482.13</v>
      </c>
    </row>
    <row r="16" spans="1:8" ht="15.75">
      <c r="A16" s="42">
        <v>8</v>
      </c>
      <c r="B16" s="46" t="s">
        <v>168</v>
      </c>
      <c r="C16" s="263">
        <v>79707217.160000011</v>
      </c>
      <c r="D16" s="263">
        <v>0</v>
      </c>
      <c r="E16" s="264">
        <v>79707217.160000011</v>
      </c>
      <c r="F16" s="265">
        <v>51064471.780000009</v>
      </c>
      <c r="G16" s="266">
        <v>0</v>
      </c>
      <c r="H16" s="267">
        <v>51064471.780000009</v>
      </c>
    </row>
    <row r="17" spans="1:8" ht="15.75">
      <c r="A17" s="42">
        <v>9</v>
      </c>
      <c r="B17" s="46" t="s">
        <v>169</v>
      </c>
      <c r="C17" s="263">
        <v>26922915.689999998</v>
      </c>
      <c r="D17" s="263">
        <v>0</v>
      </c>
      <c r="E17" s="264">
        <v>26922915.689999998</v>
      </c>
      <c r="F17" s="265">
        <v>20131532.059999999</v>
      </c>
      <c r="G17" s="266">
        <v>0</v>
      </c>
      <c r="H17" s="267">
        <v>20131532.059999999</v>
      </c>
    </row>
    <row r="18" spans="1:8" ht="15.75">
      <c r="A18" s="42">
        <v>10</v>
      </c>
      <c r="B18" s="46" t="s">
        <v>170</v>
      </c>
      <c r="C18" s="263">
        <v>666520642.78999996</v>
      </c>
      <c r="D18" s="263">
        <v>0</v>
      </c>
      <c r="E18" s="264">
        <v>666520642.78999996</v>
      </c>
      <c r="F18" s="265">
        <v>597121569.07999992</v>
      </c>
      <c r="G18" s="266">
        <v>0</v>
      </c>
      <c r="H18" s="267">
        <v>597121569.07999992</v>
      </c>
    </row>
    <row r="19" spans="1:8" ht="15.75">
      <c r="A19" s="42">
        <v>11</v>
      </c>
      <c r="B19" s="46" t="s">
        <v>171</v>
      </c>
      <c r="C19" s="263">
        <v>334086837.87000006</v>
      </c>
      <c r="D19" s="263">
        <v>48198778.759999998</v>
      </c>
      <c r="E19" s="264">
        <v>382285616.63000005</v>
      </c>
      <c r="F19" s="265">
        <v>182068720.05000001</v>
      </c>
      <c r="G19" s="266">
        <v>48249420.5</v>
      </c>
      <c r="H19" s="267">
        <v>230318140.55000001</v>
      </c>
    </row>
    <row r="20" spans="1:8" ht="15.75">
      <c r="A20" s="42">
        <v>12</v>
      </c>
      <c r="B20" s="48" t="s">
        <v>172</v>
      </c>
      <c r="C20" s="264">
        <v>8540481517.2487164</v>
      </c>
      <c r="D20" s="264">
        <v>10729081852.990002</v>
      </c>
      <c r="E20" s="264">
        <v>19269563370.238716</v>
      </c>
      <c r="F20" s="264">
        <v>6716246825.8754005</v>
      </c>
      <c r="G20" s="264">
        <v>8033022355.5173998</v>
      </c>
      <c r="H20" s="267">
        <v>14749269181.392799</v>
      </c>
    </row>
    <row r="21" spans="1:8" ht="15.75">
      <c r="A21" s="42"/>
      <c r="B21" s="43" t="s">
        <v>189</v>
      </c>
      <c r="C21" s="268"/>
      <c r="D21" s="268"/>
      <c r="E21" s="268"/>
      <c r="F21" s="269"/>
      <c r="G21" s="270"/>
      <c r="H21" s="271"/>
    </row>
    <row r="22" spans="1:8" ht="15.75">
      <c r="A22" s="42">
        <v>13</v>
      </c>
      <c r="B22" s="46" t="s">
        <v>173</v>
      </c>
      <c r="C22" s="263">
        <v>28318264.030000001</v>
      </c>
      <c r="D22" s="263">
        <v>184641792.41</v>
      </c>
      <c r="E22" s="264">
        <v>212960056.44</v>
      </c>
      <c r="F22" s="265">
        <v>57695969.490000002</v>
      </c>
      <c r="G22" s="266">
        <v>176390615.97999999</v>
      </c>
      <c r="H22" s="267">
        <v>234086585.47</v>
      </c>
    </row>
    <row r="23" spans="1:8" ht="15.75">
      <c r="A23" s="42">
        <v>14</v>
      </c>
      <c r="B23" s="46" t="s">
        <v>174</v>
      </c>
      <c r="C23" s="263">
        <v>1238898705.79</v>
      </c>
      <c r="D23" s="263">
        <v>2122880891.0899999</v>
      </c>
      <c r="E23" s="264">
        <v>3361779596.8800001</v>
      </c>
      <c r="F23" s="265">
        <v>1360231309.6100001</v>
      </c>
      <c r="G23" s="266">
        <v>1657809382.5899999</v>
      </c>
      <c r="H23" s="267">
        <v>3018040692.1999998</v>
      </c>
    </row>
    <row r="24" spans="1:8" ht="15.75">
      <c r="A24" s="42">
        <v>15</v>
      </c>
      <c r="B24" s="46" t="s">
        <v>175</v>
      </c>
      <c r="C24" s="263">
        <v>1067033152.02</v>
      </c>
      <c r="D24" s="263">
        <v>2357367002.27</v>
      </c>
      <c r="E24" s="264">
        <v>3424400154.29</v>
      </c>
      <c r="F24" s="265">
        <v>926650340.45000052</v>
      </c>
      <c r="G24" s="266">
        <v>1763398943.6890006</v>
      </c>
      <c r="H24" s="267">
        <v>2690049284.1390009</v>
      </c>
    </row>
    <row r="25" spans="1:8" ht="15.75">
      <c r="A25" s="42">
        <v>16</v>
      </c>
      <c r="B25" s="46" t="s">
        <v>176</v>
      </c>
      <c r="C25" s="263">
        <v>1563450666.3400002</v>
      </c>
      <c r="D25" s="263">
        <v>3104756773.7399998</v>
      </c>
      <c r="E25" s="264">
        <v>4668207440.0799999</v>
      </c>
      <c r="F25" s="265">
        <v>1236823627.0899999</v>
      </c>
      <c r="G25" s="266">
        <v>2381233594.3600001</v>
      </c>
      <c r="H25" s="267">
        <v>3618057221.4499998</v>
      </c>
    </row>
    <row r="26" spans="1:8" ht="15.75">
      <c r="A26" s="42">
        <v>17</v>
      </c>
      <c r="B26" s="46" t="s">
        <v>177</v>
      </c>
      <c r="C26" s="268">
        <v>0.05</v>
      </c>
      <c r="D26" s="268">
        <v>976490449.45000005</v>
      </c>
      <c r="E26" s="264">
        <v>976490449.5</v>
      </c>
      <c r="F26" s="269">
        <v>0</v>
      </c>
      <c r="G26" s="270">
        <v>0</v>
      </c>
      <c r="H26" s="267">
        <v>0</v>
      </c>
    </row>
    <row r="27" spans="1:8" ht="15.75">
      <c r="A27" s="42">
        <v>18</v>
      </c>
      <c r="B27" s="46" t="s">
        <v>178</v>
      </c>
      <c r="C27" s="263">
        <v>1940324100.3199999</v>
      </c>
      <c r="D27" s="263">
        <v>1312211306.4200001</v>
      </c>
      <c r="E27" s="264">
        <v>3252535406.7399998</v>
      </c>
      <c r="F27" s="265">
        <v>749820700</v>
      </c>
      <c r="G27" s="266">
        <v>1495645023.9299998</v>
      </c>
      <c r="H27" s="267">
        <v>2245465723.9299998</v>
      </c>
    </row>
    <row r="28" spans="1:8" ht="15.75">
      <c r="A28" s="42">
        <v>19</v>
      </c>
      <c r="B28" s="46" t="s">
        <v>179</v>
      </c>
      <c r="C28" s="263">
        <v>31768282.949999999</v>
      </c>
      <c r="D28" s="263">
        <v>106411468.83</v>
      </c>
      <c r="E28" s="264">
        <v>138179751.78</v>
      </c>
      <c r="F28" s="265">
        <v>20260040.599999998</v>
      </c>
      <c r="G28" s="266">
        <v>51049308.009999998</v>
      </c>
      <c r="H28" s="267">
        <v>71309348.609999999</v>
      </c>
    </row>
    <row r="29" spans="1:8" ht="15.75">
      <c r="A29" s="42">
        <v>20</v>
      </c>
      <c r="B29" s="46" t="s">
        <v>101</v>
      </c>
      <c r="C29" s="263">
        <v>125814778.47999999</v>
      </c>
      <c r="D29" s="263">
        <v>156389482.89047742</v>
      </c>
      <c r="E29" s="264">
        <v>282204261.37047744</v>
      </c>
      <c r="F29" s="265">
        <v>147018808.38999999</v>
      </c>
      <c r="G29" s="266">
        <v>120316782.69</v>
      </c>
      <c r="H29" s="267">
        <v>267335591.07999998</v>
      </c>
    </row>
    <row r="30" spans="1:8" ht="15.75">
      <c r="A30" s="42">
        <v>21</v>
      </c>
      <c r="B30" s="46" t="s">
        <v>180</v>
      </c>
      <c r="C30" s="263">
        <v>12562250</v>
      </c>
      <c r="D30" s="263">
        <v>1093126750</v>
      </c>
      <c r="E30" s="264">
        <v>1105689000</v>
      </c>
      <c r="F30" s="265">
        <v>12562250</v>
      </c>
      <c r="G30" s="266">
        <v>657217349.10000002</v>
      </c>
      <c r="H30" s="267">
        <v>669779599.10000002</v>
      </c>
    </row>
    <row r="31" spans="1:8" ht="15.75">
      <c r="A31" s="42">
        <v>22</v>
      </c>
      <c r="B31" s="48" t="s">
        <v>181</v>
      </c>
      <c r="C31" s="264">
        <v>6008170199.9799995</v>
      </c>
      <c r="D31" s="264">
        <v>11414275917.100479</v>
      </c>
      <c r="E31" s="264">
        <v>17422446117.080479</v>
      </c>
      <c r="F31" s="264">
        <v>4511063045.6300011</v>
      </c>
      <c r="G31" s="264">
        <v>8303061000.3490019</v>
      </c>
      <c r="H31" s="267">
        <v>12814124045.979004</v>
      </c>
    </row>
    <row r="32" spans="1:8" ht="15.75">
      <c r="A32" s="42"/>
      <c r="B32" s="43" t="s">
        <v>190</v>
      </c>
      <c r="C32" s="268"/>
      <c r="D32" s="268"/>
      <c r="E32" s="263"/>
      <c r="F32" s="269"/>
      <c r="G32" s="270"/>
      <c r="H32" s="271"/>
    </row>
    <row r="33" spans="1:8" ht="15.75">
      <c r="A33" s="42">
        <v>23</v>
      </c>
      <c r="B33" s="46" t="s">
        <v>182</v>
      </c>
      <c r="C33" s="263">
        <v>21015907.600000001</v>
      </c>
      <c r="D33" s="268">
        <v>0</v>
      </c>
      <c r="E33" s="264">
        <v>21015907.600000001</v>
      </c>
      <c r="F33" s="265">
        <v>21015907.600000001</v>
      </c>
      <c r="G33" s="270">
        <v>0</v>
      </c>
      <c r="H33" s="267">
        <v>21015907.600000001</v>
      </c>
    </row>
    <row r="34" spans="1:8" ht="15.75">
      <c r="A34" s="42">
        <v>24</v>
      </c>
      <c r="B34" s="46" t="s">
        <v>183</v>
      </c>
      <c r="C34" s="263">
        <v>0</v>
      </c>
      <c r="D34" s="268">
        <v>0</v>
      </c>
      <c r="E34" s="264">
        <v>0</v>
      </c>
      <c r="F34" s="265">
        <v>0</v>
      </c>
      <c r="G34" s="270">
        <v>0</v>
      </c>
      <c r="H34" s="267">
        <v>0</v>
      </c>
    </row>
    <row r="35" spans="1:8" ht="15.75">
      <c r="A35" s="42">
        <v>25</v>
      </c>
      <c r="B35" s="47" t="s">
        <v>184</v>
      </c>
      <c r="C35" s="263">
        <v>0</v>
      </c>
      <c r="D35" s="268">
        <v>0</v>
      </c>
      <c r="E35" s="264">
        <v>0</v>
      </c>
      <c r="F35" s="265">
        <v>0</v>
      </c>
      <c r="G35" s="270">
        <v>0</v>
      </c>
      <c r="H35" s="267">
        <v>0</v>
      </c>
    </row>
    <row r="36" spans="1:8" ht="15.75">
      <c r="A36" s="42">
        <v>26</v>
      </c>
      <c r="B36" s="46" t="s">
        <v>185</v>
      </c>
      <c r="C36" s="263">
        <v>506136425.85000002</v>
      </c>
      <c r="D36" s="268">
        <v>0</v>
      </c>
      <c r="E36" s="264">
        <v>506136425.85000002</v>
      </c>
      <c r="F36" s="265">
        <v>528831799.37</v>
      </c>
      <c r="G36" s="270">
        <v>0</v>
      </c>
      <c r="H36" s="267">
        <v>528831799.37</v>
      </c>
    </row>
    <row r="37" spans="1:8" ht="15.75">
      <c r="A37" s="42">
        <v>27</v>
      </c>
      <c r="B37" s="46" t="s">
        <v>186</v>
      </c>
      <c r="C37" s="263">
        <v>0</v>
      </c>
      <c r="D37" s="268">
        <v>0</v>
      </c>
      <c r="E37" s="264">
        <v>0</v>
      </c>
      <c r="F37" s="265">
        <v>0</v>
      </c>
      <c r="G37" s="270">
        <v>0</v>
      </c>
      <c r="H37" s="267">
        <v>0</v>
      </c>
    </row>
    <row r="38" spans="1:8" ht="15.75">
      <c r="A38" s="42">
        <v>28</v>
      </c>
      <c r="B38" s="46" t="s">
        <v>187</v>
      </c>
      <c r="C38" s="263">
        <v>1233744832.6695228</v>
      </c>
      <c r="D38" s="268">
        <v>0</v>
      </c>
      <c r="E38" s="264">
        <v>1233744832.6695228</v>
      </c>
      <c r="F38" s="265">
        <v>1298629700.25</v>
      </c>
      <c r="G38" s="270">
        <v>0</v>
      </c>
      <c r="H38" s="267">
        <v>1298629700.25</v>
      </c>
    </row>
    <row r="39" spans="1:8" ht="15.75">
      <c r="A39" s="42">
        <v>29</v>
      </c>
      <c r="B39" s="46" t="s">
        <v>203</v>
      </c>
      <c r="C39" s="263">
        <v>86220087.030000001</v>
      </c>
      <c r="D39" s="268">
        <v>0</v>
      </c>
      <c r="E39" s="264">
        <v>86220087.030000001</v>
      </c>
      <c r="F39" s="265">
        <v>86667728.160000011</v>
      </c>
      <c r="G39" s="270">
        <v>0</v>
      </c>
      <c r="H39" s="267">
        <v>86667728.160000011</v>
      </c>
    </row>
    <row r="40" spans="1:8" ht="15.75">
      <c r="A40" s="42">
        <v>30</v>
      </c>
      <c r="B40" s="48" t="s">
        <v>188</v>
      </c>
      <c r="C40" s="263">
        <v>1847117253.1495228</v>
      </c>
      <c r="D40" s="268">
        <v>0</v>
      </c>
      <c r="E40" s="264">
        <v>1847117253.1495228</v>
      </c>
      <c r="F40" s="265">
        <v>1935145135.3800001</v>
      </c>
      <c r="G40" s="270">
        <v>0</v>
      </c>
      <c r="H40" s="267">
        <v>1935145135.3800001</v>
      </c>
    </row>
    <row r="41" spans="1:8" ht="16.5" thickBot="1">
      <c r="A41" s="49">
        <v>31</v>
      </c>
      <c r="B41" s="50" t="s">
        <v>204</v>
      </c>
      <c r="C41" s="272">
        <v>7855287453.1295223</v>
      </c>
      <c r="D41" s="272">
        <v>11414275917.100479</v>
      </c>
      <c r="E41" s="272">
        <v>19269563370.230003</v>
      </c>
      <c r="F41" s="272">
        <v>6446208181.0100012</v>
      </c>
      <c r="G41" s="272">
        <v>8303061000.3490019</v>
      </c>
      <c r="H41" s="273">
        <v>14749269181.359003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195</v>
      </c>
      <c r="B1" s="17" t="str">
        <f>Info!C2</f>
        <v>სს თიბისი ბანკი</v>
      </c>
      <c r="C1" s="17"/>
    </row>
    <row r="2" spans="1:8" ht="15.75">
      <c r="A2" s="18" t="s">
        <v>196</v>
      </c>
      <c r="B2" s="481">
        <f>'1. key ratios'!B2</f>
        <v>43921</v>
      </c>
      <c r="C2" s="30"/>
      <c r="D2" s="19"/>
      <c r="E2" s="19"/>
      <c r="F2" s="19"/>
      <c r="G2" s="19"/>
      <c r="H2" s="19"/>
    </row>
    <row r="3" spans="1:8" ht="15.75">
      <c r="A3" s="18"/>
      <c r="B3" s="17"/>
      <c r="C3" s="30"/>
      <c r="D3" s="19"/>
      <c r="E3" s="19"/>
      <c r="F3" s="19"/>
      <c r="G3" s="19"/>
      <c r="H3" s="19"/>
    </row>
    <row r="4" spans="1:8" ht="16.5" thickBot="1">
      <c r="A4" s="52" t="s">
        <v>413</v>
      </c>
      <c r="B4" s="31" t="s">
        <v>229</v>
      </c>
      <c r="C4" s="38"/>
      <c r="D4" s="38"/>
      <c r="E4" s="38"/>
      <c r="F4" s="52"/>
      <c r="G4" s="52"/>
      <c r="H4" s="53" t="s">
        <v>99</v>
      </c>
    </row>
    <row r="5" spans="1:8" ht="15.75">
      <c r="A5" s="132"/>
      <c r="B5" s="133"/>
      <c r="C5" s="533" t="s">
        <v>201</v>
      </c>
      <c r="D5" s="534"/>
      <c r="E5" s="535"/>
      <c r="F5" s="533" t="s">
        <v>202</v>
      </c>
      <c r="G5" s="534"/>
      <c r="H5" s="536"/>
    </row>
    <row r="6" spans="1:8">
      <c r="A6" s="134" t="s">
        <v>31</v>
      </c>
      <c r="B6" s="54"/>
      <c r="C6" s="55" t="s">
        <v>32</v>
      </c>
      <c r="D6" s="55" t="s">
        <v>102</v>
      </c>
      <c r="E6" s="55" t="s">
        <v>73</v>
      </c>
      <c r="F6" s="55" t="s">
        <v>32</v>
      </c>
      <c r="G6" s="55" t="s">
        <v>102</v>
      </c>
      <c r="H6" s="135" t="s">
        <v>73</v>
      </c>
    </row>
    <row r="7" spans="1:8">
      <c r="A7" s="136"/>
      <c r="B7" s="57" t="s">
        <v>98</v>
      </c>
      <c r="C7" s="58"/>
      <c r="D7" s="58"/>
      <c r="E7" s="58"/>
      <c r="F7" s="58"/>
      <c r="G7" s="58"/>
      <c r="H7" s="137"/>
    </row>
    <row r="8" spans="1:8" ht="15.75">
      <c r="A8" s="136">
        <v>1</v>
      </c>
      <c r="B8" s="59" t="s">
        <v>103</v>
      </c>
      <c r="C8" s="274">
        <v>3574711.82</v>
      </c>
      <c r="D8" s="274">
        <v>8077313.25</v>
      </c>
      <c r="E8" s="264">
        <v>11652025.07</v>
      </c>
      <c r="F8" s="274">
        <v>2641595.3199999998</v>
      </c>
      <c r="G8" s="274">
        <v>2817185.97</v>
      </c>
      <c r="H8" s="275">
        <v>5458781.29</v>
      </c>
    </row>
    <row r="9" spans="1:8" ht="15.75">
      <c r="A9" s="136">
        <v>2</v>
      </c>
      <c r="B9" s="59" t="s">
        <v>104</v>
      </c>
      <c r="C9" s="276">
        <v>180893289</v>
      </c>
      <c r="D9" s="276">
        <v>116324564.95999999</v>
      </c>
      <c r="E9" s="264">
        <v>297217853.95999998</v>
      </c>
      <c r="F9" s="276">
        <v>143256323.28000003</v>
      </c>
      <c r="G9" s="276">
        <v>115438452.75999999</v>
      </c>
      <c r="H9" s="275">
        <v>258694776.04000002</v>
      </c>
    </row>
    <row r="10" spans="1:8" ht="15.75">
      <c r="A10" s="136">
        <v>2.1</v>
      </c>
      <c r="B10" s="60" t="s">
        <v>105</v>
      </c>
      <c r="C10" s="274">
        <v>0</v>
      </c>
      <c r="D10" s="274">
        <v>0</v>
      </c>
      <c r="E10" s="264">
        <v>0</v>
      </c>
      <c r="F10" s="274">
        <v>0.53</v>
      </c>
      <c r="G10" s="274">
        <v>0</v>
      </c>
      <c r="H10" s="275">
        <v>0.53</v>
      </c>
    </row>
    <row r="11" spans="1:8" ht="15.75">
      <c r="A11" s="136">
        <v>2.2000000000000002</v>
      </c>
      <c r="B11" s="60" t="s">
        <v>106</v>
      </c>
      <c r="C11" s="274">
        <v>33476743.170000006</v>
      </c>
      <c r="D11" s="274">
        <v>28534577.429999996</v>
      </c>
      <c r="E11" s="264">
        <v>62011320.600000001</v>
      </c>
      <c r="F11" s="274">
        <v>25564195.279999997</v>
      </c>
      <c r="G11" s="274">
        <v>26146899.669999998</v>
      </c>
      <c r="H11" s="275">
        <v>51711094.949999996</v>
      </c>
    </row>
    <row r="12" spans="1:8" ht="15.75">
      <c r="A12" s="136">
        <v>2.2999999999999998</v>
      </c>
      <c r="B12" s="60" t="s">
        <v>107</v>
      </c>
      <c r="C12" s="274">
        <v>10955275.119999999</v>
      </c>
      <c r="D12" s="274">
        <v>6753663.5899999999</v>
      </c>
      <c r="E12" s="264">
        <v>17708938.710000001</v>
      </c>
      <c r="F12" s="274">
        <v>4968566.58</v>
      </c>
      <c r="G12" s="274">
        <v>11132672.57</v>
      </c>
      <c r="H12" s="275">
        <v>16101239.15</v>
      </c>
    </row>
    <row r="13" spans="1:8" ht="15.75">
      <c r="A13" s="136">
        <v>2.4</v>
      </c>
      <c r="B13" s="60" t="s">
        <v>108</v>
      </c>
      <c r="C13" s="274">
        <v>2512901.9700000002</v>
      </c>
      <c r="D13" s="274">
        <v>1309809.94</v>
      </c>
      <c r="E13" s="264">
        <v>3822711.91</v>
      </c>
      <c r="F13" s="274">
        <v>1066228.6399999999</v>
      </c>
      <c r="G13" s="274">
        <v>1315649.25</v>
      </c>
      <c r="H13" s="275">
        <v>2381877.8899999997</v>
      </c>
    </row>
    <row r="14" spans="1:8" ht="15.75">
      <c r="A14" s="136">
        <v>2.5</v>
      </c>
      <c r="B14" s="60" t="s">
        <v>109</v>
      </c>
      <c r="C14" s="274">
        <v>2897069.79</v>
      </c>
      <c r="D14" s="274">
        <v>8957920.6699999999</v>
      </c>
      <c r="E14" s="264">
        <v>11854990.460000001</v>
      </c>
      <c r="F14" s="274">
        <v>1141299.6100000001</v>
      </c>
      <c r="G14" s="274">
        <v>3705005.74</v>
      </c>
      <c r="H14" s="275">
        <v>4846305.3500000006</v>
      </c>
    </row>
    <row r="15" spans="1:8" ht="15.75">
      <c r="A15" s="136">
        <v>2.6</v>
      </c>
      <c r="B15" s="60" t="s">
        <v>110</v>
      </c>
      <c r="C15" s="274">
        <v>6329094.0499999998</v>
      </c>
      <c r="D15" s="274">
        <v>9536035.7599999998</v>
      </c>
      <c r="E15" s="264">
        <v>15865129.809999999</v>
      </c>
      <c r="F15" s="274">
        <v>3926571.95</v>
      </c>
      <c r="G15" s="274">
        <v>7834415.9800000004</v>
      </c>
      <c r="H15" s="275">
        <v>11760987.93</v>
      </c>
    </row>
    <row r="16" spans="1:8" ht="15.75">
      <c r="A16" s="136">
        <v>2.7</v>
      </c>
      <c r="B16" s="60" t="s">
        <v>111</v>
      </c>
      <c r="C16" s="274">
        <v>4436612.55</v>
      </c>
      <c r="D16" s="274">
        <v>2120034.34</v>
      </c>
      <c r="E16" s="264">
        <v>6556646.8899999997</v>
      </c>
      <c r="F16" s="274">
        <v>2385311.4500000002</v>
      </c>
      <c r="G16" s="274">
        <v>5233770.66</v>
      </c>
      <c r="H16" s="275">
        <v>7619082.1100000003</v>
      </c>
    </row>
    <row r="17" spans="1:8" ht="15.75">
      <c r="A17" s="136">
        <v>2.8</v>
      </c>
      <c r="B17" s="60" t="s">
        <v>112</v>
      </c>
      <c r="C17" s="274">
        <v>118216868.91</v>
      </c>
      <c r="D17" s="274">
        <v>49184077.399999999</v>
      </c>
      <c r="E17" s="264">
        <v>167400946.31</v>
      </c>
      <c r="F17" s="274">
        <v>102813628.94</v>
      </c>
      <c r="G17" s="274">
        <v>52217331.560000002</v>
      </c>
      <c r="H17" s="275">
        <v>155030960.5</v>
      </c>
    </row>
    <row r="18" spans="1:8" ht="15.75">
      <c r="A18" s="136">
        <v>2.9</v>
      </c>
      <c r="B18" s="60" t="s">
        <v>113</v>
      </c>
      <c r="C18" s="274">
        <v>2068723.44</v>
      </c>
      <c r="D18" s="274">
        <v>9928445.8300000001</v>
      </c>
      <c r="E18" s="264">
        <v>11997169.27</v>
      </c>
      <c r="F18" s="274">
        <v>1390520.3</v>
      </c>
      <c r="G18" s="274">
        <v>7852707.3300000001</v>
      </c>
      <c r="H18" s="275">
        <v>9243227.6300000008</v>
      </c>
    </row>
    <row r="19" spans="1:8" ht="15.75">
      <c r="A19" s="136">
        <v>3</v>
      </c>
      <c r="B19" s="59" t="s">
        <v>114</v>
      </c>
      <c r="C19" s="274">
        <v>4857114.6900000004</v>
      </c>
      <c r="D19" s="274">
        <v>1442800.95</v>
      </c>
      <c r="E19" s="264">
        <v>6299915.6400000006</v>
      </c>
      <c r="F19" s="274">
        <v>6057804.4299999997</v>
      </c>
      <c r="G19" s="274">
        <v>1273294.6399999999</v>
      </c>
      <c r="H19" s="275">
        <v>7331099.0699999994</v>
      </c>
    </row>
    <row r="20" spans="1:8" ht="15.75">
      <c r="A20" s="136">
        <v>4</v>
      </c>
      <c r="B20" s="59" t="s">
        <v>115</v>
      </c>
      <c r="C20" s="274">
        <v>41123435.859999999</v>
      </c>
      <c r="D20" s="274">
        <v>1169600.8999999999</v>
      </c>
      <c r="E20" s="264">
        <v>42293036.759999998</v>
      </c>
      <c r="F20" s="274">
        <v>29788640.91</v>
      </c>
      <c r="G20" s="274">
        <v>151619.13</v>
      </c>
      <c r="H20" s="275">
        <v>29940260.039999999</v>
      </c>
    </row>
    <row r="21" spans="1:8" ht="15.75">
      <c r="A21" s="136">
        <v>5</v>
      </c>
      <c r="B21" s="59" t="s">
        <v>116</v>
      </c>
      <c r="C21" s="274">
        <v>0</v>
      </c>
      <c r="D21" s="274">
        <v>0</v>
      </c>
      <c r="E21" s="264">
        <v>0</v>
      </c>
      <c r="F21" s="274">
        <v>0</v>
      </c>
      <c r="G21" s="274">
        <v>0</v>
      </c>
      <c r="H21" s="275">
        <v>0</v>
      </c>
    </row>
    <row r="22" spans="1:8" ht="15.75">
      <c r="A22" s="136">
        <v>6</v>
      </c>
      <c r="B22" s="61" t="s">
        <v>117</v>
      </c>
      <c r="C22" s="276">
        <v>230448551.37</v>
      </c>
      <c r="D22" s="276">
        <v>127014280.06</v>
      </c>
      <c r="E22" s="264">
        <v>357462831.43000001</v>
      </c>
      <c r="F22" s="276">
        <v>181744363.94000003</v>
      </c>
      <c r="G22" s="276">
        <v>119680552.49999999</v>
      </c>
      <c r="H22" s="275">
        <v>301424916.44</v>
      </c>
    </row>
    <row r="23" spans="1:8" ht="15.75">
      <c r="A23" s="136"/>
      <c r="B23" s="57" t="s">
        <v>96</v>
      </c>
      <c r="C23" s="274"/>
      <c r="D23" s="274"/>
      <c r="E23" s="263"/>
      <c r="F23" s="274"/>
      <c r="G23" s="274"/>
      <c r="H23" s="277"/>
    </row>
    <row r="24" spans="1:8" ht="15.75">
      <c r="A24" s="136">
        <v>7</v>
      </c>
      <c r="B24" s="59" t="s">
        <v>118</v>
      </c>
      <c r="C24" s="274">
        <v>31489694.640000001</v>
      </c>
      <c r="D24" s="274">
        <v>7838175.04</v>
      </c>
      <c r="E24" s="264">
        <v>39327869.68</v>
      </c>
      <c r="F24" s="274">
        <v>22029110.190000001</v>
      </c>
      <c r="G24" s="274">
        <v>7422380.6900000004</v>
      </c>
      <c r="H24" s="275">
        <v>29451490.880000003</v>
      </c>
    </row>
    <row r="25" spans="1:8" ht="15.75">
      <c r="A25" s="136">
        <v>8</v>
      </c>
      <c r="B25" s="59" t="s">
        <v>119</v>
      </c>
      <c r="C25" s="274">
        <v>25817046.390000001</v>
      </c>
      <c r="D25" s="274">
        <v>24630380.219999999</v>
      </c>
      <c r="E25" s="264">
        <v>50447426.609999999</v>
      </c>
      <c r="F25" s="274">
        <v>26080870.100000001</v>
      </c>
      <c r="G25" s="274">
        <v>22242611.300000001</v>
      </c>
      <c r="H25" s="275">
        <v>48323481.400000006</v>
      </c>
    </row>
    <row r="26" spans="1:8" ht="15.75">
      <c r="A26" s="136">
        <v>9</v>
      </c>
      <c r="B26" s="59" t="s">
        <v>120</v>
      </c>
      <c r="C26" s="274">
        <v>5548422.1900000004</v>
      </c>
      <c r="D26" s="274">
        <v>425896.81</v>
      </c>
      <c r="E26" s="264">
        <v>5974319</v>
      </c>
      <c r="F26" s="274">
        <v>2175846.39</v>
      </c>
      <c r="G26" s="274">
        <v>725255.49</v>
      </c>
      <c r="H26" s="275">
        <v>2901101.88</v>
      </c>
    </row>
    <row r="27" spans="1:8" ht="15.75">
      <c r="A27" s="136">
        <v>10</v>
      </c>
      <c r="B27" s="59" t="s">
        <v>121</v>
      </c>
      <c r="C27" s="274">
        <v>0</v>
      </c>
      <c r="D27" s="274">
        <v>24451915.489999998</v>
      </c>
      <c r="E27" s="264">
        <v>24451915.489999998</v>
      </c>
      <c r="F27" s="274">
        <v>0</v>
      </c>
      <c r="G27" s="274">
        <v>0</v>
      </c>
      <c r="H27" s="275">
        <v>0</v>
      </c>
    </row>
    <row r="28" spans="1:8" ht="15.75">
      <c r="A28" s="136">
        <v>11</v>
      </c>
      <c r="B28" s="59" t="s">
        <v>122</v>
      </c>
      <c r="C28" s="274">
        <v>47162857</v>
      </c>
      <c r="D28" s="274">
        <v>28293055.539999999</v>
      </c>
      <c r="E28" s="264">
        <v>75455912.539999992</v>
      </c>
      <c r="F28" s="274">
        <v>20454658.960000001</v>
      </c>
      <c r="G28" s="274">
        <v>34687914.049999997</v>
      </c>
      <c r="H28" s="275">
        <v>55142573.009999998</v>
      </c>
    </row>
    <row r="29" spans="1:8" ht="15.75">
      <c r="A29" s="136">
        <v>12</v>
      </c>
      <c r="B29" s="59" t="s">
        <v>123</v>
      </c>
      <c r="C29" s="274">
        <v>526088.14</v>
      </c>
      <c r="D29" s="274">
        <v>7772.36</v>
      </c>
      <c r="E29" s="264">
        <v>533860.5</v>
      </c>
      <c r="F29" s="274">
        <v>383946.11</v>
      </c>
      <c r="G29" s="274">
        <v>10.14</v>
      </c>
      <c r="H29" s="275">
        <v>383956.25</v>
      </c>
    </row>
    <row r="30" spans="1:8" ht="15.75">
      <c r="A30" s="136">
        <v>13</v>
      </c>
      <c r="B30" s="62" t="s">
        <v>124</v>
      </c>
      <c r="C30" s="276">
        <v>110544108.36</v>
      </c>
      <c r="D30" s="276">
        <v>85647195.459999993</v>
      </c>
      <c r="E30" s="264">
        <v>196191303.81999999</v>
      </c>
      <c r="F30" s="276">
        <v>71124431.750000015</v>
      </c>
      <c r="G30" s="276">
        <v>65078171.670000002</v>
      </c>
      <c r="H30" s="275">
        <v>136202603.42000002</v>
      </c>
    </row>
    <row r="31" spans="1:8" ht="15.75">
      <c r="A31" s="136">
        <v>14</v>
      </c>
      <c r="B31" s="62" t="s">
        <v>125</v>
      </c>
      <c r="C31" s="276">
        <v>119904443.01000001</v>
      </c>
      <c r="D31" s="276">
        <v>41367084.600000009</v>
      </c>
      <c r="E31" s="264">
        <v>161271527.61000001</v>
      </c>
      <c r="F31" s="276">
        <v>110619932.19000001</v>
      </c>
      <c r="G31" s="276">
        <v>54602380.829999983</v>
      </c>
      <c r="H31" s="275">
        <v>165222313.01999998</v>
      </c>
    </row>
    <row r="32" spans="1:8">
      <c r="A32" s="136"/>
      <c r="B32" s="57"/>
      <c r="C32" s="278"/>
      <c r="D32" s="278"/>
      <c r="E32" s="278"/>
      <c r="F32" s="278"/>
      <c r="G32" s="278"/>
      <c r="H32" s="279"/>
    </row>
    <row r="33" spans="1:8" ht="15.75">
      <c r="A33" s="136"/>
      <c r="B33" s="57" t="s">
        <v>126</v>
      </c>
      <c r="C33" s="274"/>
      <c r="D33" s="274"/>
      <c r="E33" s="263"/>
      <c r="F33" s="274"/>
      <c r="G33" s="274"/>
      <c r="H33" s="277"/>
    </row>
    <row r="34" spans="1:8" ht="15.75">
      <c r="A34" s="136">
        <v>15</v>
      </c>
      <c r="B34" s="56" t="s">
        <v>97</v>
      </c>
      <c r="C34" s="280">
        <v>39958078.270000003</v>
      </c>
      <c r="D34" s="280">
        <v>-2808228.8699999973</v>
      </c>
      <c r="E34" s="264">
        <v>37149849.400000006</v>
      </c>
      <c r="F34" s="280">
        <v>37697796.75</v>
      </c>
      <c r="G34" s="280">
        <v>2926475.34</v>
      </c>
      <c r="H34" s="275">
        <v>40624272.090000004</v>
      </c>
    </row>
    <row r="35" spans="1:8" ht="15.75">
      <c r="A35" s="136">
        <v>15.1</v>
      </c>
      <c r="B35" s="60" t="s">
        <v>127</v>
      </c>
      <c r="C35" s="274">
        <v>53474610.600000001</v>
      </c>
      <c r="D35" s="274">
        <v>19693610.210000001</v>
      </c>
      <c r="E35" s="264">
        <v>73168220.810000002</v>
      </c>
      <c r="F35" s="274">
        <v>47447807.640000001</v>
      </c>
      <c r="G35" s="274">
        <v>18333435.75</v>
      </c>
      <c r="H35" s="275">
        <v>65781243.390000001</v>
      </c>
    </row>
    <row r="36" spans="1:8" ht="15.75">
      <c r="A36" s="136">
        <v>15.2</v>
      </c>
      <c r="B36" s="60" t="s">
        <v>128</v>
      </c>
      <c r="C36" s="274">
        <v>13516532.33</v>
      </c>
      <c r="D36" s="274">
        <v>22501839.079999998</v>
      </c>
      <c r="E36" s="264">
        <v>36018371.409999996</v>
      </c>
      <c r="F36" s="274">
        <v>9750010.8900000006</v>
      </c>
      <c r="G36" s="274">
        <v>15406960.41</v>
      </c>
      <c r="H36" s="275">
        <v>25156971.300000001</v>
      </c>
    </row>
    <row r="37" spans="1:8" ht="15.75">
      <c r="A37" s="136">
        <v>16</v>
      </c>
      <c r="B37" s="59" t="s">
        <v>129</v>
      </c>
      <c r="C37" s="274">
        <v>632376.25</v>
      </c>
      <c r="D37" s="274">
        <v>0</v>
      </c>
      <c r="E37" s="264">
        <v>632376.25</v>
      </c>
      <c r="F37" s="274">
        <v>0</v>
      </c>
      <c r="G37" s="274">
        <v>0</v>
      </c>
      <c r="H37" s="275">
        <v>0</v>
      </c>
    </row>
    <row r="38" spans="1:8" ht="15.75">
      <c r="A38" s="136">
        <v>17</v>
      </c>
      <c r="B38" s="59" t="s">
        <v>130</v>
      </c>
      <c r="C38" s="274">
        <v>0</v>
      </c>
      <c r="D38" s="274">
        <v>0</v>
      </c>
      <c r="E38" s="264">
        <v>0</v>
      </c>
      <c r="F38" s="274">
        <v>0</v>
      </c>
      <c r="G38" s="274">
        <v>0</v>
      </c>
      <c r="H38" s="275">
        <v>0</v>
      </c>
    </row>
    <row r="39" spans="1:8" ht="15.75">
      <c r="A39" s="136">
        <v>18</v>
      </c>
      <c r="B39" s="59" t="s">
        <v>131</v>
      </c>
      <c r="C39" s="274">
        <v>-747533.6</v>
      </c>
      <c r="D39" s="274">
        <v>245.79</v>
      </c>
      <c r="E39" s="264">
        <v>-747287.80999999994</v>
      </c>
      <c r="F39" s="274">
        <v>68061.78</v>
      </c>
      <c r="G39" s="274">
        <v>0</v>
      </c>
      <c r="H39" s="275">
        <v>68061.78</v>
      </c>
    </row>
    <row r="40" spans="1:8" ht="15.75">
      <c r="A40" s="136">
        <v>19</v>
      </c>
      <c r="B40" s="59" t="s">
        <v>132</v>
      </c>
      <c r="C40" s="274">
        <v>80880296.299999997</v>
      </c>
      <c r="D40" s="274">
        <v>0</v>
      </c>
      <c r="E40" s="264">
        <v>80880296.299999997</v>
      </c>
      <c r="F40" s="274">
        <v>34161226.740000002</v>
      </c>
      <c r="G40" s="274">
        <v>0</v>
      </c>
      <c r="H40" s="275">
        <v>34161226.740000002</v>
      </c>
    </row>
    <row r="41" spans="1:8" ht="15.75">
      <c r="A41" s="136">
        <v>20</v>
      </c>
      <c r="B41" s="59" t="s">
        <v>133</v>
      </c>
      <c r="C41" s="274">
        <v>-46936618.530000001</v>
      </c>
      <c r="D41" s="274">
        <v>0</v>
      </c>
      <c r="E41" s="264">
        <v>-46936618.530000001</v>
      </c>
      <c r="F41" s="274">
        <v>-9011276.9900000002</v>
      </c>
      <c r="G41" s="274">
        <v>0</v>
      </c>
      <c r="H41" s="275">
        <v>-9011276.9900000002</v>
      </c>
    </row>
    <row r="42" spans="1:8" ht="15.75">
      <c r="A42" s="136">
        <v>21</v>
      </c>
      <c r="B42" s="59" t="s">
        <v>134</v>
      </c>
      <c r="C42" s="274">
        <v>-1074436.98</v>
      </c>
      <c r="D42" s="274">
        <v>0</v>
      </c>
      <c r="E42" s="264">
        <v>-1074436.98</v>
      </c>
      <c r="F42" s="274">
        <v>1334624.1000000001</v>
      </c>
      <c r="G42" s="274">
        <v>0</v>
      </c>
      <c r="H42" s="275">
        <v>1334624.1000000001</v>
      </c>
    </row>
    <row r="43" spans="1:8" ht="15.75">
      <c r="A43" s="136">
        <v>22</v>
      </c>
      <c r="B43" s="59" t="s">
        <v>135</v>
      </c>
      <c r="C43" s="274">
        <v>5612426.3799999999</v>
      </c>
      <c r="D43" s="274">
        <v>5566135.5800000001</v>
      </c>
      <c r="E43" s="264">
        <v>11178561.960000001</v>
      </c>
      <c r="F43" s="274">
        <v>2967632.13</v>
      </c>
      <c r="G43" s="274">
        <v>5340022.08</v>
      </c>
      <c r="H43" s="275">
        <v>8307654.21</v>
      </c>
    </row>
    <row r="44" spans="1:8" ht="15.75">
      <c r="A44" s="136">
        <v>23</v>
      </c>
      <c r="B44" s="59" t="s">
        <v>136</v>
      </c>
      <c r="C44" s="274">
        <v>3221824.52</v>
      </c>
      <c r="D44" s="274">
        <v>970939.84</v>
      </c>
      <c r="E44" s="264">
        <v>4192764.36</v>
      </c>
      <c r="F44" s="274">
        <v>4654656.59</v>
      </c>
      <c r="G44" s="274">
        <v>991565.03</v>
      </c>
      <c r="H44" s="275">
        <v>5646221.6200000001</v>
      </c>
    </row>
    <row r="45" spans="1:8" ht="15.75">
      <c r="A45" s="136">
        <v>24</v>
      </c>
      <c r="B45" s="62" t="s">
        <v>137</v>
      </c>
      <c r="C45" s="276">
        <v>81546412.609999985</v>
      </c>
      <c r="D45" s="276">
        <v>3729092.3400000026</v>
      </c>
      <c r="E45" s="264">
        <v>85275504.949999988</v>
      </c>
      <c r="F45" s="276">
        <v>71872721.100000009</v>
      </c>
      <c r="G45" s="276">
        <v>9258062.4499999993</v>
      </c>
      <c r="H45" s="275">
        <v>81130783.550000012</v>
      </c>
    </row>
    <row r="46" spans="1:8">
      <c r="A46" s="136"/>
      <c r="B46" s="57" t="s">
        <v>138</v>
      </c>
      <c r="C46" s="274"/>
      <c r="D46" s="274"/>
      <c r="E46" s="274"/>
      <c r="F46" s="274"/>
      <c r="G46" s="274"/>
      <c r="H46" s="281"/>
    </row>
    <row r="47" spans="1:8" ht="15.75">
      <c r="A47" s="136">
        <v>25</v>
      </c>
      <c r="B47" s="59" t="s">
        <v>139</v>
      </c>
      <c r="C47" s="274">
        <v>3787769.07</v>
      </c>
      <c r="D47" s="274">
        <v>1761837.88</v>
      </c>
      <c r="E47" s="264">
        <v>5549606.9499999993</v>
      </c>
      <c r="F47" s="274">
        <v>2563953.0099999998</v>
      </c>
      <c r="G47" s="274">
        <v>2325087.9300000002</v>
      </c>
      <c r="H47" s="275">
        <v>4889040.9399999995</v>
      </c>
    </row>
    <row r="48" spans="1:8" ht="15.75">
      <c r="A48" s="136">
        <v>26</v>
      </c>
      <c r="B48" s="59" t="s">
        <v>140</v>
      </c>
      <c r="C48" s="274">
        <v>4665587.05</v>
      </c>
      <c r="D48" s="274">
        <v>3100081.67</v>
      </c>
      <c r="E48" s="264">
        <v>7765668.7199999997</v>
      </c>
      <c r="F48" s="274">
        <v>4474856.29</v>
      </c>
      <c r="G48" s="274">
        <v>2352808.83</v>
      </c>
      <c r="H48" s="275">
        <v>6827665.1200000001</v>
      </c>
    </row>
    <row r="49" spans="1:9" ht="15.75">
      <c r="A49" s="136">
        <v>27</v>
      </c>
      <c r="B49" s="59" t="s">
        <v>141</v>
      </c>
      <c r="C49" s="274">
        <v>49917419.469999999</v>
      </c>
      <c r="D49" s="274">
        <v>0</v>
      </c>
      <c r="E49" s="264">
        <v>49917419.469999999</v>
      </c>
      <c r="F49" s="274">
        <v>55870991.729999997</v>
      </c>
      <c r="G49" s="274">
        <v>0</v>
      </c>
      <c r="H49" s="275">
        <v>55870991.729999997</v>
      </c>
    </row>
    <row r="50" spans="1:9" ht="15.75">
      <c r="A50" s="136">
        <v>28</v>
      </c>
      <c r="B50" s="59" t="s">
        <v>277</v>
      </c>
      <c r="C50" s="274">
        <v>1113564.96</v>
      </c>
      <c r="D50" s="274">
        <v>0</v>
      </c>
      <c r="E50" s="264">
        <v>1113564.96</v>
      </c>
      <c r="F50" s="274">
        <v>1254291.32</v>
      </c>
      <c r="G50" s="274">
        <v>0</v>
      </c>
      <c r="H50" s="275">
        <v>1254291.32</v>
      </c>
    </row>
    <row r="51" spans="1:9" ht="15.75">
      <c r="A51" s="136">
        <v>29</v>
      </c>
      <c r="B51" s="59" t="s">
        <v>142</v>
      </c>
      <c r="C51" s="274">
        <v>12978609.369999999</v>
      </c>
      <c r="D51" s="274">
        <v>0</v>
      </c>
      <c r="E51" s="264">
        <v>12978609.369999999</v>
      </c>
      <c r="F51" s="274">
        <v>14022686.02</v>
      </c>
      <c r="G51" s="274">
        <v>0</v>
      </c>
      <c r="H51" s="275">
        <v>14022686.02</v>
      </c>
    </row>
    <row r="52" spans="1:9" ht="15.75">
      <c r="A52" s="136">
        <v>30</v>
      </c>
      <c r="B52" s="59" t="s">
        <v>143</v>
      </c>
      <c r="C52" s="274">
        <v>15489367.9</v>
      </c>
      <c r="D52" s="274">
        <v>3805822.52</v>
      </c>
      <c r="E52" s="264">
        <v>19295190.420000002</v>
      </c>
      <c r="F52" s="274">
        <v>13848846.869999999</v>
      </c>
      <c r="G52" s="274">
        <v>3600699.5</v>
      </c>
      <c r="H52" s="275">
        <v>17449546.369999997</v>
      </c>
    </row>
    <row r="53" spans="1:9" ht="15.75">
      <c r="A53" s="136">
        <v>31</v>
      </c>
      <c r="B53" s="62" t="s">
        <v>144</v>
      </c>
      <c r="C53" s="276">
        <v>87952317.820000008</v>
      </c>
      <c r="D53" s="276">
        <v>8667742.0700000003</v>
      </c>
      <c r="E53" s="264">
        <v>96620059.890000015</v>
      </c>
      <c r="F53" s="276">
        <v>92035625.239999995</v>
      </c>
      <c r="G53" s="276">
        <v>8278596.2599999998</v>
      </c>
      <c r="H53" s="275">
        <v>100314221.5</v>
      </c>
    </row>
    <row r="54" spans="1:9" ht="15.75">
      <c r="A54" s="136">
        <v>32</v>
      </c>
      <c r="B54" s="62" t="s">
        <v>145</v>
      </c>
      <c r="C54" s="276">
        <v>-6405905.2100000232</v>
      </c>
      <c r="D54" s="276">
        <v>-4938649.7299999977</v>
      </c>
      <c r="E54" s="264">
        <v>-11344554.94000002</v>
      </c>
      <c r="F54" s="276">
        <v>-20162904.139999986</v>
      </c>
      <c r="G54" s="276">
        <v>979466.18999999948</v>
      </c>
      <c r="H54" s="275">
        <v>-19183437.949999988</v>
      </c>
    </row>
    <row r="55" spans="1:9">
      <c r="A55" s="136"/>
      <c r="B55" s="57"/>
      <c r="C55" s="278"/>
      <c r="D55" s="278"/>
      <c r="E55" s="278"/>
      <c r="F55" s="278"/>
      <c r="G55" s="278"/>
      <c r="H55" s="279"/>
    </row>
    <row r="56" spans="1:9" ht="15.75">
      <c r="A56" s="136">
        <v>33</v>
      </c>
      <c r="B56" s="62" t="s">
        <v>146</v>
      </c>
      <c r="C56" s="276">
        <v>113498537.79999998</v>
      </c>
      <c r="D56" s="276">
        <v>36428434.870000012</v>
      </c>
      <c r="E56" s="264">
        <v>149926972.66999999</v>
      </c>
      <c r="F56" s="276">
        <v>90457028.050000027</v>
      </c>
      <c r="G56" s="276">
        <v>55581847.019999981</v>
      </c>
      <c r="H56" s="275">
        <v>146038875.06999999</v>
      </c>
    </row>
    <row r="57" spans="1:9">
      <c r="A57" s="136"/>
      <c r="B57" s="57"/>
      <c r="C57" s="278"/>
      <c r="D57" s="278"/>
      <c r="E57" s="278"/>
      <c r="F57" s="278"/>
      <c r="G57" s="278"/>
      <c r="H57" s="279"/>
    </row>
    <row r="58" spans="1:9" ht="15.75">
      <c r="A58" s="136">
        <v>34</v>
      </c>
      <c r="B58" s="59" t="s">
        <v>147</v>
      </c>
      <c r="C58" s="274">
        <v>472658493.69</v>
      </c>
      <c r="D58" s="274">
        <v>0</v>
      </c>
      <c r="E58" s="264">
        <v>472658493.69</v>
      </c>
      <c r="F58" s="274">
        <v>39277049.259999998</v>
      </c>
      <c r="G58" s="274">
        <v>0</v>
      </c>
      <c r="H58" s="275">
        <v>39277049.259999998</v>
      </c>
    </row>
    <row r="59" spans="1:9" s="217" customFormat="1" ht="15.75">
      <c r="A59" s="136">
        <v>35</v>
      </c>
      <c r="B59" s="56" t="s">
        <v>148</v>
      </c>
      <c r="C59" s="282">
        <v>431374.94</v>
      </c>
      <c r="D59" s="282">
        <v>0</v>
      </c>
      <c r="E59" s="283">
        <v>431374.94</v>
      </c>
      <c r="F59" s="284">
        <v>10395.16</v>
      </c>
      <c r="G59" s="284">
        <v>0</v>
      </c>
      <c r="H59" s="285">
        <v>10395.16</v>
      </c>
      <c r="I59" s="216"/>
    </row>
    <row r="60" spans="1:9" ht="15.75">
      <c r="A60" s="136">
        <v>36</v>
      </c>
      <c r="B60" s="59" t="s">
        <v>149</v>
      </c>
      <c r="C60" s="274">
        <v>10423346.870477399</v>
      </c>
      <c r="D60" s="274">
        <v>0</v>
      </c>
      <c r="E60" s="264">
        <v>10423346.870477399</v>
      </c>
      <c r="F60" s="274">
        <v>-1190011.92</v>
      </c>
      <c r="G60" s="274">
        <v>0</v>
      </c>
      <c r="H60" s="275">
        <v>-1190011.92</v>
      </c>
    </row>
    <row r="61" spans="1:9" ht="15.75">
      <c r="A61" s="136">
        <v>37</v>
      </c>
      <c r="B61" s="62" t="s">
        <v>150</v>
      </c>
      <c r="C61" s="276">
        <v>483513215.50047737</v>
      </c>
      <c r="D61" s="276">
        <v>0</v>
      </c>
      <c r="E61" s="264">
        <v>483513215.50047737</v>
      </c>
      <c r="F61" s="276">
        <v>38097432.499999993</v>
      </c>
      <c r="G61" s="276">
        <v>0</v>
      </c>
      <c r="H61" s="275">
        <v>38097432.499999993</v>
      </c>
    </row>
    <row r="62" spans="1:9">
      <c r="A62" s="136"/>
      <c r="B62" s="63"/>
      <c r="C62" s="274"/>
      <c r="D62" s="274"/>
      <c r="E62" s="274"/>
      <c r="F62" s="274"/>
      <c r="G62" s="274"/>
      <c r="H62" s="281"/>
    </row>
    <row r="63" spans="1:9" ht="15.75">
      <c r="A63" s="136">
        <v>38</v>
      </c>
      <c r="B63" s="64" t="s">
        <v>278</v>
      </c>
      <c r="C63" s="276">
        <v>-370014677.70047736</v>
      </c>
      <c r="D63" s="276">
        <v>36428434.870000012</v>
      </c>
      <c r="E63" s="264">
        <v>-333586242.83047736</v>
      </c>
      <c r="F63" s="276">
        <v>52359595.550000034</v>
      </c>
      <c r="G63" s="276">
        <v>55581847.019999981</v>
      </c>
      <c r="H63" s="275">
        <v>107941442.57000002</v>
      </c>
    </row>
    <row r="64" spans="1:9" ht="15.75">
      <c r="A64" s="134">
        <v>39</v>
      </c>
      <c r="B64" s="59" t="s">
        <v>151</v>
      </c>
      <c r="C64" s="286">
        <v>-56158501.240000002</v>
      </c>
      <c r="D64" s="286">
        <v>0</v>
      </c>
      <c r="E64" s="264">
        <v>-56158501.240000002</v>
      </c>
      <c r="F64" s="286">
        <v>9369558.3499999996</v>
      </c>
      <c r="G64" s="286">
        <v>0</v>
      </c>
      <c r="H64" s="275">
        <v>9369558.3499999996</v>
      </c>
    </row>
    <row r="65" spans="1:8" ht="15.75">
      <c r="A65" s="136">
        <v>40</v>
      </c>
      <c r="B65" s="62" t="s">
        <v>152</v>
      </c>
      <c r="C65" s="276">
        <v>-313856176.46047735</v>
      </c>
      <c r="D65" s="276">
        <v>36428434.870000012</v>
      </c>
      <c r="E65" s="264">
        <v>-277427741.59047735</v>
      </c>
      <c r="F65" s="276">
        <v>42990037.200000033</v>
      </c>
      <c r="G65" s="276">
        <v>55581847.019999981</v>
      </c>
      <c r="H65" s="275">
        <v>98571884.220000014</v>
      </c>
    </row>
    <row r="66" spans="1:8" ht="15.75">
      <c r="A66" s="134">
        <v>41</v>
      </c>
      <c r="B66" s="59" t="s">
        <v>153</v>
      </c>
      <c r="C66" s="286">
        <v>0</v>
      </c>
      <c r="D66" s="286">
        <v>0</v>
      </c>
      <c r="E66" s="264">
        <v>0</v>
      </c>
      <c r="F66" s="286">
        <v>0</v>
      </c>
      <c r="G66" s="286">
        <v>0</v>
      </c>
      <c r="H66" s="275">
        <v>0</v>
      </c>
    </row>
    <row r="67" spans="1:8" ht="16.5" thickBot="1">
      <c r="A67" s="138">
        <v>42</v>
      </c>
      <c r="B67" s="139" t="s">
        <v>154</v>
      </c>
      <c r="C67" s="287">
        <v>-313856176.46047735</v>
      </c>
      <c r="D67" s="287">
        <v>36428434.870000012</v>
      </c>
      <c r="E67" s="272">
        <v>-277427741.59047735</v>
      </c>
      <c r="F67" s="287">
        <v>42990037.200000033</v>
      </c>
      <c r="G67" s="287">
        <v>55581847.019999981</v>
      </c>
      <c r="H67" s="288">
        <v>98571884.220000014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5" sqref="B5:B6"/>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195</v>
      </c>
      <c r="B1" t="str">
        <f>Info!C2</f>
        <v>სს თიბისი ბანკი</v>
      </c>
    </row>
    <row r="2" spans="1:8">
      <c r="A2" s="2" t="s">
        <v>196</v>
      </c>
      <c r="B2" s="495">
        <f>'1. key ratios'!B2</f>
        <v>43921</v>
      </c>
    </row>
    <row r="3" spans="1:8">
      <c r="A3" s="2"/>
    </row>
    <row r="4" spans="1:8" ht="16.5" thickBot="1">
      <c r="A4" s="2" t="s">
        <v>414</v>
      </c>
      <c r="B4" s="2"/>
      <c r="C4" s="228"/>
      <c r="D4" s="228"/>
      <c r="E4" s="228"/>
      <c r="F4" s="229"/>
      <c r="G4" s="229"/>
      <c r="H4" s="230" t="s">
        <v>99</v>
      </c>
    </row>
    <row r="5" spans="1:8" ht="15.75">
      <c r="A5" s="537" t="s">
        <v>31</v>
      </c>
      <c r="B5" s="539" t="s">
        <v>251</v>
      </c>
      <c r="C5" s="541" t="s">
        <v>201</v>
      </c>
      <c r="D5" s="541"/>
      <c r="E5" s="541"/>
      <c r="F5" s="541" t="s">
        <v>202</v>
      </c>
      <c r="G5" s="541"/>
      <c r="H5" s="542"/>
    </row>
    <row r="6" spans="1:8">
      <c r="A6" s="538"/>
      <c r="B6" s="540"/>
      <c r="C6" s="44" t="s">
        <v>32</v>
      </c>
      <c r="D6" s="44" t="s">
        <v>100</v>
      </c>
      <c r="E6" s="44" t="s">
        <v>73</v>
      </c>
      <c r="F6" s="44" t="s">
        <v>32</v>
      </c>
      <c r="G6" s="44" t="s">
        <v>100</v>
      </c>
      <c r="H6" s="45" t="s">
        <v>73</v>
      </c>
    </row>
    <row r="7" spans="1:8" s="3" customFormat="1" ht="15.75">
      <c r="A7" s="231">
        <v>1</v>
      </c>
      <c r="B7" s="232" t="s">
        <v>490</v>
      </c>
      <c r="C7" s="266">
        <v>1049386028.1699994</v>
      </c>
      <c r="D7" s="266">
        <v>2240370266.3338313</v>
      </c>
      <c r="E7" s="289">
        <v>3289756294.5038304</v>
      </c>
      <c r="F7" s="266">
        <v>876222582.44000232</v>
      </c>
      <c r="G7" s="266">
        <v>1279626294.8860612</v>
      </c>
      <c r="H7" s="267">
        <v>2155848877.3260636</v>
      </c>
    </row>
    <row r="8" spans="1:8" s="3" customFormat="1" ht="15.75">
      <c r="A8" s="231">
        <v>1.1000000000000001</v>
      </c>
      <c r="B8" s="233" t="s">
        <v>282</v>
      </c>
      <c r="C8" s="266">
        <v>765611855.59000003</v>
      </c>
      <c r="D8" s="266">
        <v>1212633882.03</v>
      </c>
      <c r="E8" s="289">
        <v>1978245737.6199999</v>
      </c>
      <c r="F8" s="266">
        <v>495246697.39999998</v>
      </c>
      <c r="G8" s="266">
        <v>731725664.5</v>
      </c>
      <c r="H8" s="267">
        <v>1226972361.9000001</v>
      </c>
    </row>
    <row r="9" spans="1:8" s="3" customFormat="1" ht="15.75">
      <c r="A9" s="231">
        <v>1.2</v>
      </c>
      <c r="B9" s="233" t="s">
        <v>283</v>
      </c>
      <c r="C9" s="266">
        <v>0</v>
      </c>
      <c r="D9" s="266">
        <v>95757856.283612967</v>
      </c>
      <c r="E9" s="289">
        <v>95757856.283612967</v>
      </c>
      <c r="F9" s="266">
        <v>0</v>
      </c>
      <c r="G9" s="266">
        <v>97171216.587519988</v>
      </c>
      <c r="H9" s="267">
        <v>97171216.587519988</v>
      </c>
    </row>
    <row r="10" spans="1:8" s="3" customFormat="1" ht="15.75">
      <c r="A10" s="231">
        <v>1.3</v>
      </c>
      <c r="B10" s="233" t="s">
        <v>284</v>
      </c>
      <c r="C10" s="266">
        <v>283774172.57999927</v>
      </c>
      <c r="D10" s="266">
        <v>931977601.09021831</v>
      </c>
      <c r="E10" s="289">
        <v>1215751773.6702175</v>
      </c>
      <c r="F10" s="266">
        <v>380975885.04000235</v>
      </c>
      <c r="G10" s="266">
        <v>450728643.89386803</v>
      </c>
      <c r="H10" s="267">
        <v>831704528.93387032</v>
      </c>
    </row>
    <row r="11" spans="1:8" s="3" customFormat="1" ht="15.75">
      <c r="A11" s="231">
        <v>1.4</v>
      </c>
      <c r="B11" s="233" t="s">
        <v>285</v>
      </c>
      <c r="C11" s="266">
        <v>0</v>
      </c>
      <c r="D11" s="266">
        <v>926.93</v>
      </c>
      <c r="E11" s="289">
        <v>926.93</v>
      </c>
      <c r="F11" s="266">
        <v>0</v>
      </c>
      <c r="G11" s="266">
        <v>769.904673</v>
      </c>
      <c r="H11" s="267">
        <v>769.904673</v>
      </c>
    </row>
    <row r="12" spans="1:8" s="3" customFormat="1" ht="29.25" customHeight="1">
      <c r="A12" s="231">
        <v>2</v>
      </c>
      <c r="B12" s="232" t="s">
        <v>286</v>
      </c>
      <c r="C12" s="266">
        <v>0</v>
      </c>
      <c r="D12" s="266">
        <v>0</v>
      </c>
      <c r="E12" s="289">
        <v>0</v>
      </c>
      <c r="F12" s="266">
        <v>0</v>
      </c>
      <c r="G12" s="266">
        <v>0</v>
      </c>
      <c r="H12" s="267">
        <v>0</v>
      </c>
    </row>
    <row r="13" spans="1:8" s="3" customFormat="1" ht="25.5">
      <c r="A13" s="231">
        <v>3</v>
      </c>
      <c r="B13" s="232" t="s">
        <v>287</v>
      </c>
      <c r="C13" s="266">
        <v>528883000</v>
      </c>
      <c r="D13" s="266">
        <v>0</v>
      </c>
      <c r="E13" s="289">
        <v>528883000</v>
      </c>
      <c r="F13" s="266">
        <v>227543000</v>
      </c>
      <c r="G13" s="266">
        <v>0</v>
      </c>
      <c r="H13" s="267">
        <v>227543000</v>
      </c>
    </row>
    <row r="14" spans="1:8" s="3" customFormat="1" ht="15.75">
      <c r="A14" s="231">
        <v>3.1</v>
      </c>
      <c r="B14" s="233" t="s">
        <v>288</v>
      </c>
      <c r="C14" s="266">
        <v>528883000</v>
      </c>
      <c r="D14" s="266">
        <v>0</v>
      </c>
      <c r="E14" s="289">
        <v>528883000</v>
      </c>
      <c r="F14" s="266">
        <v>227543000</v>
      </c>
      <c r="G14" s="266">
        <v>0</v>
      </c>
      <c r="H14" s="267">
        <v>227543000</v>
      </c>
    </row>
    <row r="15" spans="1:8" s="3" customFormat="1" ht="15.75">
      <c r="A15" s="231">
        <v>3.2</v>
      </c>
      <c r="B15" s="233" t="s">
        <v>289</v>
      </c>
      <c r="C15" s="266">
        <v>0</v>
      </c>
      <c r="D15" s="266">
        <v>0</v>
      </c>
      <c r="E15" s="289">
        <v>0</v>
      </c>
      <c r="F15" s="266">
        <v>0</v>
      </c>
      <c r="G15" s="266">
        <v>0</v>
      </c>
      <c r="H15" s="267">
        <v>0</v>
      </c>
    </row>
    <row r="16" spans="1:8" s="3" customFormat="1" ht="15.75">
      <c r="A16" s="231">
        <v>4</v>
      </c>
      <c r="B16" s="232" t="s">
        <v>290</v>
      </c>
      <c r="C16" s="266">
        <v>2363268145.79</v>
      </c>
      <c r="D16" s="266">
        <v>5548287633.3199997</v>
      </c>
      <c r="E16" s="289">
        <v>7911555779.1099997</v>
      </c>
      <c r="F16" s="266">
        <v>2123082127.5</v>
      </c>
      <c r="G16" s="266">
        <v>4491770788.2399998</v>
      </c>
      <c r="H16" s="267">
        <v>6614852915.7399998</v>
      </c>
    </row>
    <row r="17" spans="1:8" s="3" customFormat="1" ht="15.75">
      <c r="A17" s="231">
        <v>4.0999999999999996</v>
      </c>
      <c r="B17" s="233" t="s">
        <v>291</v>
      </c>
      <c r="C17" s="266">
        <v>1976543610.52</v>
      </c>
      <c r="D17" s="266">
        <v>4954776264.2299995</v>
      </c>
      <c r="E17" s="289">
        <v>6931319874.75</v>
      </c>
      <c r="F17" s="266">
        <v>1930475336.24</v>
      </c>
      <c r="G17" s="266">
        <v>4231696814.4299998</v>
      </c>
      <c r="H17" s="267">
        <v>6162172150.6700001</v>
      </c>
    </row>
    <row r="18" spans="1:8" s="3" customFormat="1" ht="15.75">
      <c r="A18" s="231">
        <v>4.2</v>
      </c>
      <c r="B18" s="233" t="s">
        <v>292</v>
      </c>
      <c r="C18" s="266">
        <v>386724535.26999998</v>
      </c>
      <c r="D18" s="266">
        <v>593511369.09000003</v>
      </c>
      <c r="E18" s="289">
        <v>980235904.36000001</v>
      </c>
      <c r="F18" s="266">
        <v>192606791.25999999</v>
      </c>
      <c r="G18" s="266">
        <v>260073973.81</v>
      </c>
      <c r="H18" s="267">
        <v>452680765.06999999</v>
      </c>
    </row>
    <row r="19" spans="1:8" s="3" customFormat="1" ht="25.5">
      <c r="A19" s="231">
        <v>5</v>
      </c>
      <c r="B19" s="232" t="s">
        <v>293</v>
      </c>
      <c r="C19" s="266">
        <v>9995722228.2199993</v>
      </c>
      <c r="D19" s="266">
        <v>18651416008.450001</v>
      </c>
      <c r="E19" s="289">
        <v>28647138236.670006</v>
      </c>
      <c r="F19" s="266">
        <v>7674910237.4099998</v>
      </c>
      <c r="G19" s="266">
        <v>14131313488.660002</v>
      </c>
      <c r="H19" s="267">
        <v>21806223726.07</v>
      </c>
    </row>
    <row r="20" spans="1:8" s="3" customFormat="1" ht="15.75">
      <c r="A20" s="231">
        <v>5.0999999999999996</v>
      </c>
      <c r="B20" s="233" t="s">
        <v>294</v>
      </c>
      <c r="C20" s="266">
        <v>246272995.84</v>
      </c>
      <c r="D20" s="266">
        <v>302814419.77999997</v>
      </c>
      <c r="E20" s="289">
        <v>549087415.62</v>
      </c>
      <c r="F20" s="266">
        <v>146076398.66</v>
      </c>
      <c r="G20" s="266">
        <v>238074013.81999999</v>
      </c>
      <c r="H20" s="267">
        <v>384150412.48000002</v>
      </c>
    </row>
    <row r="21" spans="1:8" s="3" customFormat="1" ht="15.75">
      <c r="A21" s="231">
        <v>5.2</v>
      </c>
      <c r="B21" s="233" t="s">
        <v>295</v>
      </c>
      <c r="C21" s="266">
        <v>226356802.00999999</v>
      </c>
      <c r="D21" s="266">
        <v>34739918.770000003</v>
      </c>
      <c r="E21" s="289">
        <v>261096720.78</v>
      </c>
      <c r="F21" s="266">
        <v>255392042.88999999</v>
      </c>
      <c r="G21" s="266">
        <v>83434754.799999997</v>
      </c>
      <c r="H21" s="267">
        <v>338826797.69</v>
      </c>
    </row>
    <row r="22" spans="1:8" s="3" customFormat="1" ht="15.75">
      <c r="A22" s="231">
        <v>5.3</v>
      </c>
      <c r="B22" s="233" t="s">
        <v>296</v>
      </c>
      <c r="C22" s="266">
        <v>7438080612.5699997</v>
      </c>
      <c r="D22" s="266">
        <v>15737524396.770002</v>
      </c>
      <c r="E22" s="289">
        <v>23175605009.340004</v>
      </c>
      <c r="F22" s="266">
        <v>5091755227.4800005</v>
      </c>
      <c r="G22" s="266">
        <v>11380061752.01</v>
      </c>
      <c r="H22" s="267">
        <v>16471816979.490002</v>
      </c>
    </row>
    <row r="23" spans="1:8" s="3" customFormat="1" ht="15.75">
      <c r="A23" s="231" t="s">
        <v>297</v>
      </c>
      <c r="B23" s="234" t="s">
        <v>298</v>
      </c>
      <c r="C23" s="266">
        <v>4224333677.0700002</v>
      </c>
      <c r="D23" s="266">
        <v>5760748214.2200003</v>
      </c>
      <c r="E23" s="289">
        <v>9985081891.2900009</v>
      </c>
      <c r="F23" s="266">
        <v>2809084047.25</v>
      </c>
      <c r="G23" s="266">
        <v>4632957482.2700005</v>
      </c>
      <c r="H23" s="267">
        <v>7442041529.5200005</v>
      </c>
    </row>
    <row r="24" spans="1:8" s="3" customFormat="1" ht="15.75">
      <c r="A24" s="231" t="s">
        <v>299</v>
      </c>
      <c r="B24" s="234" t="s">
        <v>300</v>
      </c>
      <c r="C24" s="266">
        <v>1315974337.1800001</v>
      </c>
      <c r="D24" s="266">
        <v>4512778638.5200005</v>
      </c>
      <c r="E24" s="289">
        <v>5828752975.7000008</v>
      </c>
      <c r="F24" s="266">
        <v>939928314.79999995</v>
      </c>
      <c r="G24" s="266">
        <v>3118251659.7399998</v>
      </c>
      <c r="H24" s="267">
        <v>4058179974.54</v>
      </c>
    </row>
    <row r="25" spans="1:8" s="3" customFormat="1" ht="15.75">
      <c r="A25" s="231" t="s">
        <v>301</v>
      </c>
      <c r="B25" s="235" t="s">
        <v>302</v>
      </c>
      <c r="C25" s="266">
        <v>0</v>
      </c>
      <c r="D25" s="266">
        <v>0</v>
      </c>
      <c r="E25" s="289">
        <v>0</v>
      </c>
      <c r="F25" s="266">
        <v>0</v>
      </c>
      <c r="G25" s="266">
        <v>0</v>
      </c>
      <c r="H25" s="267">
        <v>0</v>
      </c>
    </row>
    <row r="26" spans="1:8" s="3" customFormat="1" ht="15.75">
      <c r="A26" s="231" t="s">
        <v>303</v>
      </c>
      <c r="B26" s="234" t="s">
        <v>304</v>
      </c>
      <c r="C26" s="266">
        <v>1156787038.98</v>
      </c>
      <c r="D26" s="266">
        <v>3807317849.5799999</v>
      </c>
      <c r="E26" s="289">
        <v>4964104888.5599995</v>
      </c>
      <c r="F26" s="266">
        <v>796035841.13</v>
      </c>
      <c r="G26" s="266">
        <v>2123381442</v>
      </c>
      <c r="H26" s="267">
        <v>2919417283.1300001</v>
      </c>
    </row>
    <row r="27" spans="1:8" s="3" customFormat="1" ht="15.75">
      <c r="A27" s="231" t="s">
        <v>305</v>
      </c>
      <c r="B27" s="234" t="s">
        <v>306</v>
      </c>
      <c r="C27" s="266">
        <v>740985559.34000003</v>
      </c>
      <c r="D27" s="266">
        <v>1656679694.45</v>
      </c>
      <c r="E27" s="289">
        <v>2397665253.79</v>
      </c>
      <c r="F27" s="266">
        <v>546707024.29999995</v>
      </c>
      <c r="G27" s="266">
        <v>1505471168</v>
      </c>
      <c r="H27" s="267">
        <v>2052178192.3</v>
      </c>
    </row>
    <row r="28" spans="1:8" s="3" customFormat="1" ht="15.75">
      <c r="A28" s="231">
        <v>5.4</v>
      </c>
      <c r="B28" s="233" t="s">
        <v>307</v>
      </c>
      <c r="C28" s="266">
        <v>1707333598.05</v>
      </c>
      <c r="D28" s="266">
        <v>1407427764.3800001</v>
      </c>
      <c r="E28" s="289">
        <v>3114761362.4300003</v>
      </c>
      <c r="F28" s="266">
        <v>1714817486.73</v>
      </c>
      <c r="G28" s="266">
        <v>1236330877.3499999</v>
      </c>
      <c r="H28" s="267">
        <v>2951148364.0799999</v>
      </c>
    </row>
    <row r="29" spans="1:8" s="3" customFormat="1" ht="15.75">
      <c r="A29" s="231">
        <v>5.5</v>
      </c>
      <c r="B29" s="233" t="s">
        <v>308</v>
      </c>
      <c r="C29" s="266">
        <v>140645703.25999999</v>
      </c>
      <c r="D29" s="266">
        <v>545126852.46000004</v>
      </c>
      <c r="E29" s="289">
        <v>685772555.72000003</v>
      </c>
      <c r="F29" s="266">
        <v>211342289.90000001</v>
      </c>
      <c r="G29" s="266">
        <v>702105568.77999997</v>
      </c>
      <c r="H29" s="267">
        <v>913447858.67999995</v>
      </c>
    </row>
    <row r="30" spans="1:8" s="3" customFormat="1" ht="15.75">
      <c r="A30" s="231">
        <v>5.6</v>
      </c>
      <c r="B30" s="233" t="s">
        <v>309</v>
      </c>
      <c r="C30" s="266">
        <v>0</v>
      </c>
      <c r="D30" s="266">
        <v>0</v>
      </c>
      <c r="E30" s="289">
        <v>0</v>
      </c>
      <c r="F30" s="266">
        <v>0</v>
      </c>
      <c r="G30" s="266">
        <v>0</v>
      </c>
      <c r="H30" s="267">
        <v>0</v>
      </c>
    </row>
    <row r="31" spans="1:8" s="3" customFormat="1" ht="15.75">
      <c r="A31" s="231">
        <v>5.7</v>
      </c>
      <c r="B31" s="233" t="s">
        <v>310</v>
      </c>
      <c r="C31" s="266">
        <v>237032516.49000001</v>
      </c>
      <c r="D31" s="266">
        <v>623782656.28999996</v>
      </c>
      <c r="E31" s="289">
        <v>860815172.77999997</v>
      </c>
      <c r="F31" s="266">
        <v>255526791.75</v>
      </c>
      <c r="G31" s="266">
        <v>491306521.89999998</v>
      </c>
      <c r="H31" s="267">
        <v>746833313.64999998</v>
      </c>
    </row>
    <row r="32" spans="1:8" s="3" customFormat="1" ht="15.75">
      <c r="A32" s="231">
        <v>6</v>
      </c>
      <c r="B32" s="232" t="s">
        <v>311</v>
      </c>
      <c r="C32" s="266">
        <v>337555124.75</v>
      </c>
      <c r="D32" s="266">
        <v>6062712081.6470003</v>
      </c>
      <c r="E32" s="289">
        <v>6400267206.3970003</v>
      </c>
      <c r="F32" s="266">
        <v>1378534.3999999999</v>
      </c>
      <c r="G32" s="266">
        <v>1561509400.079298</v>
      </c>
      <c r="H32" s="267">
        <v>1562887934.4792981</v>
      </c>
    </row>
    <row r="33" spans="1:8" s="3" customFormat="1" ht="25.5">
      <c r="A33" s="231">
        <v>6.1</v>
      </c>
      <c r="B33" s="233" t="s">
        <v>491</v>
      </c>
      <c r="C33" s="266">
        <v>147516179</v>
      </c>
      <c r="D33" s="266">
        <v>3047161473.4240313</v>
      </c>
      <c r="E33" s="289">
        <v>3194677652.4240313</v>
      </c>
      <c r="F33" s="266">
        <v>689536</v>
      </c>
      <c r="G33" s="266">
        <v>769119878.08677006</v>
      </c>
      <c r="H33" s="267">
        <v>769809414.08677006</v>
      </c>
    </row>
    <row r="34" spans="1:8" s="3" customFormat="1" ht="25.5">
      <c r="A34" s="231">
        <v>6.2</v>
      </c>
      <c r="B34" s="233" t="s">
        <v>312</v>
      </c>
      <c r="C34" s="266">
        <v>190038945.75</v>
      </c>
      <c r="D34" s="266">
        <v>2975093238.6386852</v>
      </c>
      <c r="E34" s="289">
        <v>3165132184.3886852</v>
      </c>
      <c r="F34" s="266">
        <v>688998.40000000002</v>
      </c>
      <c r="G34" s="266">
        <v>763998701.99252796</v>
      </c>
      <c r="H34" s="267">
        <v>764687700.39252794</v>
      </c>
    </row>
    <row r="35" spans="1:8" s="3" customFormat="1" ht="25.5">
      <c r="A35" s="231">
        <v>6.3</v>
      </c>
      <c r="B35" s="233" t="s">
        <v>313</v>
      </c>
      <c r="C35" s="266">
        <v>0</v>
      </c>
      <c r="D35" s="266">
        <v>34181220</v>
      </c>
      <c r="E35" s="289">
        <v>34181220</v>
      </c>
      <c r="F35" s="266">
        <v>0</v>
      </c>
      <c r="G35" s="266">
        <v>28390820</v>
      </c>
      <c r="H35" s="267">
        <v>28390820</v>
      </c>
    </row>
    <row r="36" spans="1:8" s="3" customFormat="1" ht="15.75">
      <c r="A36" s="231">
        <v>6.4</v>
      </c>
      <c r="B36" s="233" t="s">
        <v>314</v>
      </c>
      <c r="C36" s="266">
        <v>0</v>
      </c>
      <c r="D36" s="266">
        <v>3186866.9842686653</v>
      </c>
      <c r="E36" s="289">
        <v>3186866.9842686653</v>
      </c>
      <c r="F36" s="266">
        <v>0</v>
      </c>
      <c r="G36" s="266">
        <v>0</v>
      </c>
      <c r="H36" s="267">
        <v>0</v>
      </c>
    </row>
    <row r="37" spans="1:8" s="3" customFormat="1" ht="15.75">
      <c r="A37" s="231">
        <v>6.5</v>
      </c>
      <c r="B37" s="233" t="s">
        <v>315</v>
      </c>
      <c r="C37" s="266">
        <v>0</v>
      </c>
      <c r="D37" s="266">
        <v>3089282.6000146866</v>
      </c>
      <c r="E37" s="289">
        <v>3089282.6000146866</v>
      </c>
      <c r="F37" s="266">
        <v>0</v>
      </c>
      <c r="G37" s="266">
        <v>0</v>
      </c>
      <c r="H37" s="267">
        <v>0</v>
      </c>
    </row>
    <row r="38" spans="1:8" s="3" customFormat="1" ht="25.5">
      <c r="A38" s="231">
        <v>6.6</v>
      </c>
      <c r="B38" s="233" t="s">
        <v>316</v>
      </c>
      <c r="C38" s="266">
        <v>0</v>
      </c>
      <c r="D38" s="266">
        <v>0</v>
      </c>
      <c r="E38" s="289">
        <v>0</v>
      </c>
      <c r="F38" s="266">
        <v>0</v>
      </c>
      <c r="G38" s="266">
        <v>0</v>
      </c>
      <c r="H38" s="267">
        <v>0</v>
      </c>
    </row>
    <row r="39" spans="1:8" s="3" customFormat="1" ht="25.5">
      <c r="A39" s="231">
        <v>6.7</v>
      </c>
      <c r="B39" s="233" t="s">
        <v>317</v>
      </c>
      <c r="C39" s="266">
        <v>0</v>
      </c>
      <c r="D39" s="266">
        <v>0</v>
      </c>
      <c r="E39" s="289">
        <v>0</v>
      </c>
      <c r="F39" s="266">
        <v>0</v>
      </c>
      <c r="G39" s="266">
        <v>0</v>
      </c>
      <c r="H39" s="267">
        <v>0</v>
      </c>
    </row>
    <row r="40" spans="1:8" s="3" customFormat="1" ht="15.75">
      <c r="A40" s="231">
        <v>7</v>
      </c>
      <c r="B40" s="232" t="s">
        <v>318</v>
      </c>
      <c r="C40" s="266">
        <v>653440524.94451094</v>
      </c>
      <c r="D40" s="266">
        <v>237567255.20847809</v>
      </c>
      <c r="E40" s="289">
        <v>891007780.15298891</v>
      </c>
      <c r="F40" s="266">
        <v>550473618.0524087</v>
      </c>
      <c r="G40" s="266">
        <v>344951985.48700309</v>
      </c>
      <c r="H40" s="267">
        <v>895425603.53941178</v>
      </c>
    </row>
    <row r="41" spans="1:8" s="3" customFormat="1" ht="25.5">
      <c r="A41" s="231">
        <v>7.1</v>
      </c>
      <c r="B41" s="233" t="s">
        <v>319</v>
      </c>
      <c r="C41" s="266">
        <v>20107402.253965996</v>
      </c>
      <c r="D41" s="266">
        <v>650671.27603399998</v>
      </c>
      <c r="E41" s="289">
        <v>20758073.529999997</v>
      </c>
      <c r="F41" s="266">
        <v>34846680.114412002</v>
      </c>
      <c r="G41" s="266">
        <v>2216805.0255879997</v>
      </c>
      <c r="H41" s="267">
        <v>37063485.140000001</v>
      </c>
    </row>
    <row r="42" spans="1:8" s="3" customFormat="1" ht="25.5">
      <c r="A42" s="231">
        <v>7.2</v>
      </c>
      <c r="B42" s="233" t="s">
        <v>320</v>
      </c>
      <c r="C42" s="266">
        <v>7807228.5899999868</v>
      </c>
      <c r="D42" s="266">
        <v>639980.28370000003</v>
      </c>
      <c r="E42" s="289">
        <v>8447208.8736999873</v>
      </c>
      <c r="F42" s="266">
        <v>21328446.97000001</v>
      </c>
      <c r="G42" s="266">
        <v>597293.06339999998</v>
      </c>
      <c r="H42" s="267">
        <v>21925740.03340001</v>
      </c>
    </row>
    <row r="43" spans="1:8" s="3" customFormat="1" ht="25.5">
      <c r="A43" s="231">
        <v>7.3</v>
      </c>
      <c r="B43" s="233" t="s">
        <v>321</v>
      </c>
      <c r="C43" s="266">
        <v>422157381.94451094</v>
      </c>
      <c r="D43" s="266">
        <v>166416923.03150707</v>
      </c>
      <c r="E43" s="289">
        <v>588574304.97601795</v>
      </c>
      <c r="F43" s="266">
        <v>356898056.24240768</v>
      </c>
      <c r="G43" s="266">
        <v>170747911.17277306</v>
      </c>
      <c r="H43" s="267">
        <v>527645967.41518074</v>
      </c>
    </row>
    <row r="44" spans="1:8" s="3" customFormat="1" ht="25.5">
      <c r="A44" s="231">
        <v>7.4</v>
      </c>
      <c r="B44" s="233" t="s">
        <v>322</v>
      </c>
      <c r="C44" s="266">
        <v>231283142.99999997</v>
      </c>
      <c r="D44" s="266">
        <v>71150332.176971003</v>
      </c>
      <c r="E44" s="289">
        <v>302433475.17697096</v>
      </c>
      <c r="F44" s="266">
        <v>193575561.81000102</v>
      </c>
      <c r="G44" s="266">
        <v>174204074.31423</v>
      </c>
      <c r="H44" s="267">
        <v>367779636.12423098</v>
      </c>
    </row>
    <row r="45" spans="1:8" s="3" customFormat="1" ht="15.75">
      <c r="A45" s="231">
        <v>8</v>
      </c>
      <c r="B45" s="232" t="s">
        <v>323</v>
      </c>
      <c r="C45" s="266">
        <v>2044739.9749561041</v>
      </c>
      <c r="D45" s="266">
        <v>94038547.412306175</v>
      </c>
      <c r="E45" s="289">
        <v>96083287.387262285</v>
      </c>
      <c r="F45" s="266">
        <v>1409394.3758902678</v>
      </c>
      <c r="G45" s="266">
        <v>97001413.158415467</v>
      </c>
      <c r="H45" s="267">
        <v>98410807.534305736</v>
      </c>
    </row>
    <row r="46" spans="1:8" s="3" customFormat="1" ht="15.75">
      <c r="A46" s="231">
        <v>8.1</v>
      </c>
      <c r="B46" s="233" t="s">
        <v>324</v>
      </c>
      <c r="C46" s="266">
        <v>0</v>
      </c>
      <c r="D46" s="266">
        <v>0</v>
      </c>
      <c r="E46" s="289">
        <v>0</v>
      </c>
      <c r="F46" s="266">
        <v>0</v>
      </c>
      <c r="G46" s="266">
        <v>0</v>
      </c>
      <c r="H46" s="267">
        <v>0</v>
      </c>
    </row>
    <row r="47" spans="1:8" s="3" customFormat="1" ht="15.75">
      <c r="A47" s="231">
        <v>8.1999999999999993</v>
      </c>
      <c r="B47" s="233" t="s">
        <v>325</v>
      </c>
      <c r="C47" s="266">
        <v>35242.4513810914</v>
      </c>
      <c r="D47" s="266">
        <v>941169.68377227639</v>
      </c>
      <c r="E47" s="289">
        <v>976412.13515336777</v>
      </c>
      <c r="F47" s="266">
        <v>141253.51232876713</v>
      </c>
      <c r="G47" s="266">
        <v>521414.97538231773</v>
      </c>
      <c r="H47" s="267">
        <v>662668.48771108489</v>
      </c>
    </row>
    <row r="48" spans="1:8" s="3" customFormat="1" ht="15.75">
      <c r="A48" s="231">
        <v>8.3000000000000007</v>
      </c>
      <c r="B48" s="233" t="s">
        <v>326</v>
      </c>
      <c r="C48" s="266">
        <v>315017.36607187433</v>
      </c>
      <c r="D48" s="266">
        <v>1827918.4532589051</v>
      </c>
      <c r="E48" s="289">
        <v>2142935.8193307794</v>
      </c>
      <c r="F48" s="266">
        <v>103122.18503799415</v>
      </c>
      <c r="G48" s="266">
        <v>2871277.9049105123</v>
      </c>
      <c r="H48" s="267">
        <v>2974400.0899485066</v>
      </c>
    </row>
    <row r="49" spans="1:8" s="3" customFormat="1" ht="15.75">
      <c r="A49" s="231">
        <v>8.4</v>
      </c>
      <c r="B49" s="233" t="s">
        <v>327</v>
      </c>
      <c r="C49" s="266">
        <v>149219.34306569342</v>
      </c>
      <c r="D49" s="266">
        <v>5051179.6226526806</v>
      </c>
      <c r="E49" s="289">
        <v>5200398.9657183737</v>
      </c>
      <c r="F49" s="266">
        <v>602180.52809544513</v>
      </c>
      <c r="G49" s="266">
        <v>2810650.9694091668</v>
      </c>
      <c r="H49" s="267">
        <v>3412831.497504612</v>
      </c>
    </row>
    <row r="50" spans="1:8" s="3" customFormat="1" ht="15.75">
      <c r="A50" s="231">
        <v>8.5</v>
      </c>
      <c r="B50" s="233" t="s">
        <v>328</v>
      </c>
      <c r="C50" s="266">
        <v>113594.96509240246</v>
      </c>
      <c r="D50" s="266">
        <v>17638958.083561148</v>
      </c>
      <c r="E50" s="289">
        <v>17752553.04865355</v>
      </c>
      <c r="F50" s="266">
        <v>203804.35318275157</v>
      </c>
      <c r="G50" s="266">
        <v>3659562.313877448</v>
      </c>
      <c r="H50" s="267">
        <v>3863366.6670601997</v>
      </c>
    </row>
    <row r="51" spans="1:8" s="3" customFormat="1" ht="15.75">
      <c r="A51" s="231">
        <v>8.6</v>
      </c>
      <c r="B51" s="233" t="s">
        <v>329</v>
      </c>
      <c r="C51" s="266">
        <v>738848.43065693427</v>
      </c>
      <c r="D51" s="266">
        <v>6204578.2837057933</v>
      </c>
      <c r="E51" s="289">
        <v>6943426.7143627275</v>
      </c>
      <c r="F51" s="266">
        <v>146382.26976998907</v>
      </c>
      <c r="G51" s="266">
        <v>22261857.312187832</v>
      </c>
      <c r="H51" s="267">
        <v>22408239.581957821</v>
      </c>
    </row>
    <row r="52" spans="1:8" s="3" customFormat="1" ht="15.75">
      <c r="A52" s="231">
        <v>8.6999999999999993</v>
      </c>
      <c r="B52" s="233" t="s">
        <v>330</v>
      </c>
      <c r="C52" s="266">
        <v>692817.4186881081</v>
      </c>
      <c r="D52" s="266">
        <v>62374743.285355374</v>
      </c>
      <c r="E52" s="289">
        <v>63067560.704043485</v>
      </c>
      <c r="F52" s="266">
        <v>212651.527475321</v>
      </c>
      <c r="G52" s="266">
        <v>64876649.682648197</v>
      </c>
      <c r="H52" s="267">
        <v>65089301.210123517</v>
      </c>
    </row>
    <row r="53" spans="1:8" s="3" customFormat="1" ht="26.25" thickBot="1">
      <c r="A53" s="236">
        <v>9</v>
      </c>
      <c r="B53" s="237" t="s">
        <v>331</v>
      </c>
      <c r="C53" s="290">
        <v>1737573.69</v>
      </c>
      <c r="D53" s="290">
        <v>14127441.350892898</v>
      </c>
      <c r="E53" s="291">
        <v>15865015.040892897</v>
      </c>
      <c r="F53" s="290">
        <v>413184</v>
      </c>
      <c r="G53" s="290">
        <v>12204694.484628998</v>
      </c>
      <c r="H53" s="273">
        <v>12617878.484628998</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3" sqref="C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195</v>
      </c>
      <c r="B1" s="17" t="str">
        <f>Info!C2</f>
        <v>სს თიბისი ბანკი</v>
      </c>
      <c r="C1" s="17"/>
      <c r="D1" s="376"/>
    </row>
    <row r="2" spans="1:8" ht="15">
      <c r="A2" s="18" t="s">
        <v>196</v>
      </c>
      <c r="B2" s="481">
        <f>'1. key ratios'!B2</f>
        <v>43921</v>
      </c>
      <c r="C2" s="30"/>
      <c r="D2" s="19"/>
      <c r="E2" s="12"/>
      <c r="F2" s="12"/>
      <c r="G2" s="12"/>
      <c r="H2" s="12"/>
    </row>
    <row r="3" spans="1:8" ht="15">
      <c r="A3" s="18"/>
      <c r="B3" s="17"/>
      <c r="C3" s="30"/>
      <c r="D3" s="19"/>
      <c r="E3" s="12"/>
      <c r="F3" s="12"/>
      <c r="G3" s="12"/>
      <c r="H3" s="12"/>
    </row>
    <row r="4" spans="1:8" ht="15" customHeight="1" thickBot="1">
      <c r="A4" s="225" t="s">
        <v>415</v>
      </c>
      <c r="B4" s="226" t="s">
        <v>194</v>
      </c>
      <c r="C4" s="225"/>
      <c r="D4" s="227" t="s">
        <v>99</v>
      </c>
    </row>
    <row r="5" spans="1:8" ht="15" customHeight="1">
      <c r="A5" s="221" t="s">
        <v>31</v>
      </c>
      <c r="B5" s="222"/>
      <c r="C5" s="223" t="s">
        <v>5</v>
      </c>
      <c r="D5" s="224" t="s">
        <v>6</v>
      </c>
    </row>
    <row r="6" spans="1:8" ht="15" customHeight="1">
      <c r="A6" s="424">
        <v>1</v>
      </c>
      <c r="B6" s="425" t="s">
        <v>199</v>
      </c>
      <c r="C6" s="426">
        <v>14841214040.765808</v>
      </c>
      <c r="D6" s="427">
        <v>13825676662.224009</v>
      </c>
    </row>
    <row r="7" spans="1:8" ht="15" customHeight="1">
      <c r="A7" s="424">
        <v>1.1000000000000001</v>
      </c>
      <c r="B7" s="428" t="s">
        <v>609</v>
      </c>
      <c r="C7" s="429">
        <v>13677653163.342487</v>
      </c>
      <c r="D7" s="430">
        <v>12779926464.464268</v>
      </c>
    </row>
    <row r="8" spans="1:8" ht="25.5">
      <c r="A8" s="424" t="s">
        <v>258</v>
      </c>
      <c r="B8" s="431" t="s">
        <v>409</v>
      </c>
      <c r="C8" s="429">
        <v>0</v>
      </c>
      <c r="D8" s="430">
        <v>0</v>
      </c>
    </row>
    <row r="9" spans="1:8" ht="15" customHeight="1">
      <c r="A9" s="424">
        <v>1.2</v>
      </c>
      <c r="B9" s="428" t="s">
        <v>27</v>
      </c>
      <c r="C9" s="429">
        <v>1126366007.0189109</v>
      </c>
      <c r="D9" s="430">
        <v>1015089287.5973825</v>
      </c>
    </row>
    <row r="10" spans="1:8" ht="15" customHeight="1">
      <c r="A10" s="424">
        <v>1.3</v>
      </c>
      <c r="B10" s="433" t="s">
        <v>82</v>
      </c>
      <c r="C10" s="432">
        <v>37194870.404410005</v>
      </c>
      <c r="D10" s="430">
        <v>30660910.162360001</v>
      </c>
    </row>
    <row r="11" spans="1:8" ht="15" customHeight="1">
      <c r="A11" s="424">
        <v>2</v>
      </c>
      <c r="B11" s="425" t="s">
        <v>200</v>
      </c>
      <c r="C11" s="429">
        <v>13924091.964564679</v>
      </c>
      <c r="D11" s="430">
        <v>15429176.621443648</v>
      </c>
    </row>
    <row r="12" spans="1:8" ht="15" customHeight="1">
      <c r="A12" s="444">
        <v>3</v>
      </c>
      <c r="B12" s="445" t="s">
        <v>198</v>
      </c>
      <c r="C12" s="432">
        <v>1749821533.8766046</v>
      </c>
      <c r="D12" s="446">
        <v>1752819342.5266047</v>
      </c>
    </row>
    <row r="13" spans="1:8" ht="15" customHeight="1" thickBot="1">
      <c r="A13" s="141">
        <v>4</v>
      </c>
      <c r="B13" s="142" t="s">
        <v>259</v>
      </c>
      <c r="C13" s="292">
        <f>C6+C11+C12</f>
        <v>16604959666.606977</v>
      </c>
      <c r="D13" s="293">
        <v>15593925181.372055</v>
      </c>
    </row>
    <row r="14" spans="1:8">
      <c r="B14" s="24"/>
    </row>
    <row r="15" spans="1:8" ht="25.5">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zoomScaleNormal="100" workbookViewId="0">
      <pane xSplit="1" ySplit="4" topLeftCell="B5" activePane="bottomRight" state="frozen"/>
      <selection pane="topRight" activeCell="B1" sqref="B1"/>
      <selection pane="bottomLeft" activeCell="A4" sqref="A4"/>
      <selection pane="bottomRight" activeCell="B33" sqref="B33:C38"/>
    </sheetView>
  </sheetViews>
  <sheetFormatPr defaultRowHeight="15"/>
  <cols>
    <col min="1" max="1" width="9.5703125" style="2" bestFit="1" customWidth="1"/>
    <col min="2" max="2" width="90.42578125" style="2" bestFit="1" customWidth="1"/>
    <col min="3" max="3" width="9.140625" style="2"/>
  </cols>
  <sheetData>
    <row r="1" spans="1:8">
      <c r="A1" s="2" t="s">
        <v>195</v>
      </c>
      <c r="B1" s="376" t="str">
        <f>Info!C2</f>
        <v>სს თიბისი ბანკი</v>
      </c>
    </row>
    <row r="2" spans="1:8">
      <c r="A2" s="2" t="s">
        <v>196</v>
      </c>
      <c r="B2" s="482">
        <f>'1. key ratios'!B2</f>
        <v>43921</v>
      </c>
    </row>
    <row r="4" spans="1:8" ht="16.5" customHeight="1" thickBot="1">
      <c r="A4" s="249" t="s">
        <v>416</v>
      </c>
      <c r="B4" s="66" t="s">
        <v>155</v>
      </c>
      <c r="C4" s="14"/>
    </row>
    <row r="5" spans="1:8" ht="15.75">
      <c r="A5" s="11"/>
      <c r="B5" s="543" t="s">
        <v>156</v>
      </c>
      <c r="C5" s="544"/>
    </row>
    <row r="6" spans="1:8">
      <c r="A6" s="15">
        <v>1</v>
      </c>
      <c r="B6" s="68" t="s">
        <v>617</v>
      </c>
      <c r="C6" s="69"/>
    </row>
    <row r="7" spans="1:8">
      <c r="A7" s="15">
        <v>2</v>
      </c>
      <c r="B7" s="68" t="s">
        <v>620</v>
      </c>
      <c r="C7" s="69"/>
    </row>
    <row r="8" spans="1:8">
      <c r="A8" s="15">
        <v>3</v>
      </c>
      <c r="B8" s="68" t="s">
        <v>621</v>
      </c>
      <c r="C8" s="69"/>
    </row>
    <row r="9" spans="1:8">
      <c r="A9" s="15">
        <v>4</v>
      </c>
      <c r="B9" s="68" t="s">
        <v>622</v>
      </c>
      <c r="C9" s="69"/>
    </row>
    <row r="10" spans="1:8">
      <c r="A10" s="15">
        <v>5</v>
      </c>
      <c r="B10" s="68" t="s">
        <v>623</v>
      </c>
      <c r="C10" s="69"/>
    </row>
    <row r="11" spans="1:8">
      <c r="A11" s="15">
        <v>6</v>
      </c>
      <c r="B11" s="68" t="s">
        <v>624</v>
      </c>
      <c r="C11" s="69"/>
    </row>
    <row r="12" spans="1:8">
      <c r="A12" s="15"/>
      <c r="B12" s="68"/>
      <c r="C12" s="69"/>
      <c r="H12" s="4"/>
    </row>
    <row r="13" spans="1:8">
      <c r="A13" s="15"/>
      <c r="B13" s="68"/>
      <c r="C13" s="69"/>
    </row>
    <row r="14" spans="1:8">
      <c r="A14" s="15"/>
      <c r="B14" s="68"/>
      <c r="C14" s="69"/>
    </row>
    <row r="15" spans="1:8">
      <c r="A15" s="15"/>
      <c r="B15" s="68"/>
      <c r="C15" s="69"/>
    </row>
    <row r="16" spans="1:8">
      <c r="A16" s="15"/>
      <c r="B16" s="545"/>
      <c r="C16" s="546"/>
    </row>
    <row r="17" spans="1:3" ht="15.75">
      <c r="A17" s="15"/>
      <c r="B17" s="547" t="s">
        <v>157</v>
      </c>
      <c r="C17" s="548"/>
    </row>
    <row r="18" spans="1:3" ht="15.75">
      <c r="A18" s="15">
        <v>1</v>
      </c>
      <c r="B18" s="28" t="s">
        <v>618</v>
      </c>
      <c r="C18" s="67"/>
    </row>
    <row r="19" spans="1:3" ht="15.75">
      <c r="A19" s="15">
        <v>2</v>
      </c>
      <c r="B19" s="28" t="s">
        <v>625</v>
      </c>
      <c r="C19" s="67"/>
    </row>
    <row r="20" spans="1:3" ht="15.75">
      <c r="A20" s="15">
        <v>3</v>
      </c>
      <c r="B20" s="28" t="s">
        <v>626</v>
      </c>
      <c r="C20" s="67"/>
    </row>
    <row r="21" spans="1:3" ht="15.75">
      <c r="A21" s="15">
        <v>4</v>
      </c>
      <c r="B21" s="28" t="s">
        <v>627</v>
      </c>
      <c r="C21" s="67"/>
    </row>
    <row r="22" spans="1:3" ht="15.75">
      <c r="A22" s="15">
        <v>5</v>
      </c>
      <c r="B22" s="28" t="s">
        <v>628</v>
      </c>
      <c r="C22" s="67"/>
    </row>
    <row r="23" spans="1:3" ht="15.75">
      <c r="A23" s="15">
        <v>6</v>
      </c>
      <c r="B23" s="28" t="s">
        <v>629</v>
      </c>
      <c r="C23" s="67"/>
    </row>
    <row r="24" spans="1:3" ht="15.75">
      <c r="A24" s="15"/>
      <c r="B24" s="28"/>
      <c r="C24" s="67"/>
    </row>
    <row r="25" spans="1:3" ht="15.75">
      <c r="A25" s="15"/>
      <c r="B25" s="28"/>
      <c r="C25" s="67"/>
    </row>
    <row r="26" spans="1:3" ht="15.75">
      <c r="A26" s="15"/>
      <c r="B26" s="28"/>
      <c r="C26" s="67"/>
    </row>
    <row r="27" spans="1:3" ht="15.75" customHeight="1">
      <c r="A27" s="15"/>
      <c r="B27" s="28"/>
      <c r="C27" s="29"/>
    </row>
    <row r="28" spans="1:3" ht="15.75" customHeight="1">
      <c r="A28" s="15"/>
      <c r="B28" s="28"/>
      <c r="C28" s="29"/>
    </row>
    <row r="29" spans="1:3" ht="30" customHeight="1">
      <c r="A29" s="15"/>
      <c r="B29" s="549" t="s">
        <v>158</v>
      </c>
      <c r="C29" s="550"/>
    </row>
    <row r="30" spans="1:3">
      <c r="A30" s="15">
        <v>1</v>
      </c>
      <c r="B30" s="68" t="s">
        <v>630</v>
      </c>
      <c r="C30" s="498">
        <v>0.99872282047930716</v>
      </c>
    </row>
    <row r="31" spans="1:3" ht="15.75" customHeight="1">
      <c r="A31" s="15"/>
      <c r="B31" s="68"/>
      <c r="C31" s="69"/>
    </row>
    <row r="32" spans="1:3" ht="29.25" customHeight="1">
      <c r="A32" s="15"/>
      <c r="B32" s="549" t="s">
        <v>279</v>
      </c>
      <c r="C32" s="550"/>
    </row>
    <row r="33" spans="1:3">
      <c r="A33" s="496">
        <v>1</v>
      </c>
      <c r="B33" s="497" t="s">
        <v>631</v>
      </c>
      <c r="C33" s="498">
        <v>8.6245806479842577E-2</v>
      </c>
    </row>
    <row r="34" spans="1:3">
      <c r="A34" s="496">
        <v>2</v>
      </c>
      <c r="B34" s="497" t="s">
        <v>632</v>
      </c>
      <c r="C34" s="498">
        <v>5.9910017908582101E-2</v>
      </c>
    </row>
    <row r="35" spans="1:3">
      <c r="A35" s="496">
        <v>3</v>
      </c>
      <c r="B35" s="497" t="s">
        <v>633</v>
      </c>
      <c r="C35" s="498">
        <v>8.0331210884713414E-2</v>
      </c>
    </row>
    <row r="36" spans="1:3">
      <c r="A36" s="496">
        <v>4</v>
      </c>
      <c r="B36" s="497" t="s">
        <v>634</v>
      </c>
      <c r="C36" s="498">
        <v>6.8567513697882665E-2</v>
      </c>
    </row>
    <row r="37" spans="1:3">
      <c r="A37" s="496">
        <v>5</v>
      </c>
      <c r="B37" s="497" t="s">
        <v>635</v>
      </c>
      <c r="C37" s="498">
        <v>5.5337399074618321E-2</v>
      </c>
    </row>
    <row r="38" spans="1:3" ht="15.75">
      <c r="A38" s="496">
        <v>6</v>
      </c>
      <c r="B38" s="499" t="s">
        <v>636</v>
      </c>
      <c r="C38" s="500">
        <v>7.0517576373893193E-2</v>
      </c>
    </row>
    <row r="39" spans="1:3" ht="16.5" thickBot="1">
      <c r="A39" s="16"/>
      <c r="B39" s="501"/>
      <c r="C39" s="50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195</v>
      </c>
      <c r="B1" s="17" t="str">
        <f>Info!C2</f>
        <v>სს თიბისი ბანკი</v>
      </c>
    </row>
    <row r="2" spans="1:7" s="22" customFormat="1" ht="15.75" customHeight="1">
      <c r="A2" s="22" t="s">
        <v>196</v>
      </c>
      <c r="B2" s="503">
        <f>'1. key ratios'!B2</f>
        <v>43921</v>
      </c>
    </row>
    <row r="3" spans="1:7" s="22" customFormat="1" ht="15.75" customHeight="1"/>
    <row r="4" spans="1:7" s="22" customFormat="1" ht="15.75" customHeight="1" thickBot="1">
      <c r="A4" s="250" t="s">
        <v>417</v>
      </c>
      <c r="B4" s="251" t="s">
        <v>269</v>
      </c>
      <c r="C4" s="200"/>
      <c r="D4" s="200"/>
      <c r="E4" s="201" t="s">
        <v>99</v>
      </c>
    </row>
    <row r="5" spans="1:7" s="125" customFormat="1" ht="17.45" customHeight="1">
      <c r="A5" s="393"/>
      <c r="B5" s="394"/>
      <c r="C5" s="199" t="s">
        <v>0</v>
      </c>
      <c r="D5" s="199" t="s">
        <v>1</v>
      </c>
      <c r="E5" s="395" t="s">
        <v>2</v>
      </c>
    </row>
    <row r="6" spans="1:7" s="165" customFormat="1" ht="14.45" customHeight="1">
      <c r="A6" s="396"/>
      <c r="B6" s="551" t="s">
        <v>238</v>
      </c>
      <c r="C6" s="551" t="s">
        <v>237</v>
      </c>
      <c r="D6" s="552" t="s">
        <v>236</v>
      </c>
      <c r="E6" s="553"/>
      <c r="G6"/>
    </row>
    <row r="7" spans="1:7" s="165" customFormat="1" ht="99.6" customHeight="1">
      <c r="A7" s="396"/>
      <c r="B7" s="551"/>
      <c r="C7" s="551"/>
      <c r="D7" s="389" t="s">
        <v>235</v>
      </c>
      <c r="E7" s="390" t="s">
        <v>528</v>
      </c>
      <c r="G7"/>
    </row>
    <row r="8" spans="1:7">
      <c r="A8" s="397">
        <v>1</v>
      </c>
      <c r="B8" s="398" t="s">
        <v>160</v>
      </c>
      <c r="C8" s="399">
        <v>612940886.81999993</v>
      </c>
      <c r="D8" s="399"/>
      <c r="E8" s="400">
        <v>612940886.81999993</v>
      </c>
    </row>
    <row r="9" spans="1:7">
      <c r="A9" s="397">
        <v>2</v>
      </c>
      <c r="B9" s="398" t="s">
        <v>161</v>
      </c>
      <c r="C9" s="399">
        <v>2122467308.8299999</v>
      </c>
      <c r="D9" s="399"/>
      <c r="E9" s="400">
        <v>2122467308.8299999</v>
      </c>
    </row>
    <row r="10" spans="1:7">
      <c r="A10" s="397">
        <v>3</v>
      </c>
      <c r="B10" s="398" t="s">
        <v>234</v>
      </c>
      <c r="C10" s="399">
        <v>275656462.68000001</v>
      </c>
      <c r="D10" s="399"/>
      <c r="E10" s="400">
        <v>275656462.68000001</v>
      </c>
    </row>
    <row r="11" spans="1:7" ht="25.5">
      <c r="A11" s="397">
        <v>4</v>
      </c>
      <c r="B11" s="398" t="s">
        <v>191</v>
      </c>
      <c r="C11" s="399">
        <v>0</v>
      </c>
      <c r="D11" s="399"/>
      <c r="E11" s="400">
        <v>0</v>
      </c>
    </row>
    <row r="12" spans="1:7">
      <c r="A12" s="397">
        <v>5</v>
      </c>
      <c r="B12" s="398" t="s">
        <v>163</v>
      </c>
      <c r="C12" s="399">
        <v>2042503614.05</v>
      </c>
      <c r="D12" s="399"/>
      <c r="E12" s="400">
        <v>2042503614.05</v>
      </c>
    </row>
    <row r="13" spans="1:7">
      <c r="A13" s="397">
        <v>6.1</v>
      </c>
      <c r="B13" s="398" t="s">
        <v>164</v>
      </c>
      <c r="C13" s="401">
        <v>13811272219.070002</v>
      </c>
      <c r="D13" s="399"/>
      <c r="E13" s="400">
        <v>13811272219.070002</v>
      </c>
    </row>
    <row r="14" spans="1:7">
      <c r="A14" s="397">
        <v>6.2</v>
      </c>
      <c r="B14" s="402" t="s">
        <v>165</v>
      </c>
      <c r="C14" s="401">
        <v>-957264309.85128272</v>
      </c>
      <c r="D14" s="399"/>
      <c r="E14" s="400">
        <v>-957264309.85128272</v>
      </c>
    </row>
    <row r="15" spans="1:7">
      <c r="A15" s="397">
        <v>6</v>
      </c>
      <c r="B15" s="398" t="s">
        <v>233</v>
      </c>
      <c r="C15" s="399">
        <v>12854007909.218719</v>
      </c>
      <c r="D15" s="399"/>
      <c r="E15" s="400">
        <v>12854007909.218719</v>
      </c>
    </row>
    <row r="16" spans="1:7" ht="25.5">
      <c r="A16" s="397">
        <v>7</v>
      </c>
      <c r="B16" s="398" t="s">
        <v>167</v>
      </c>
      <c r="C16" s="399">
        <v>206550796.37</v>
      </c>
      <c r="D16" s="399"/>
      <c r="E16" s="400">
        <v>206550796.37</v>
      </c>
    </row>
    <row r="17" spans="1:7">
      <c r="A17" s="397">
        <v>8</v>
      </c>
      <c r="B17" s="398" t="s">
        <v>168</v>
      </c>
      <c r="C17" s="399">
        <v>79707217.160000011</v>
      </c>
      <c r="D17" s="399"/>
      <c r="E17" s="400">
        <v>79707217.160000011</v>
      </c>
      <c r="F17" s="6"/>
      <c r="G17" s="6"/>
    </row>
    <row r="18" spans="1:7">
      <c r="A18" s="397">
        <v>9</v>
      </c>
      <c r="B18" s="398" t="s">
        <v>169</v>
      </c>
      <c r="C18" s="399">
        <v>26922915.689999998</v>
      </c>
      <c r="D18" s="399">
        <v>8916532.9000000004</v>
      </c>
      <c r="E18" s="400">
        <v>18006382.789999999</v>
      </c>
      <c r="G18" s="6"/>
    </row>
    <row r="19" spans="1:7" ht="25.5">
      <c r="A19" s="397">
        <v>10</v>
      </c>
      <c r="B19" s="398" t="s">
        <v>170</v>
      </c>
      <c r="C19" s="399">
        <v>666520642.78999996</v>
      </c>
      <c r="D19" s="399">
        <v>273033463.96000004</v>
      </c>
      <c r="E19" s="400">
        <v>393487178.82999992</v>
      </c>
      <c r="G19" s="6"/>
    </row>
    <row r="20" spans="1:7">
      <c r="A20" s="397">
        <v>11</v>
      </c>
      <c r="B20" s="398" t="s">
        <v>171</v>
      </c>
      <c r="C20" s="399">
        <v>382285616.63000005</v>
      </c>
      <c r="D20" s="399">
        <v>46217380.239999995</v>
      </c>
      <c r="E20" s="400">
        <v>336068236.39000005</v>
      </c>
    </row>
    <row r="21" spans="1:7" ht="51.75" thickBot="1">
      <c r="A21" s="403"/>
      <c r="B21" s="404" t="s">
        <v>492</v>
      </c>
      <c r="C21" s="346">
        <v>19269563370.238716</v>
      </c>
      <c r="D21" s="346">
        <v>328167377.10000002</v>
      </c>
      <c r="E21" s="405">
        <v>18941395993.138718</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195</v>
      </c>
      <c r="B1" s="17" t="str">
        <f>Info!C2</f>
        <v>სს თიბისი ბანკი</v>
      </c>
    </row>
    <row r="2" spans="1:6" s="22" customFormat="1" ht="15.75" customHeight="1">
      <c r="A2" s="22" t="s">
        <v>196</v>
      </c>
      <c r="C2"/>
      <c r="D2"/>
      <c r="E2"/>
      <c r="F2"/>
    </row>
    <row r="3" spans="1:6" s="22" customFormat="1" ht="15.75" customHeight="1">
      <c r="C3"/>
      <c r="D3"/>
      <c r="E3"/>
      <c r="F3"/>
    </row>
    <row r="4" spans="1:6" s="22" customFormat="1" ht="26.25" thickBot="1">
      <c r="A4" s="22" t="s">
        <v>418</v>
      </c>
      <c r="B4" s="207" t="s">
        <v>272</v>
      </c>
      <c r="C4" s="201" t="s">
        <v>99</v>
      </c>
      <c r="D4"/>
      <c r="E4"/>
      <c r="F4"/>
    </row>
    <row r="5" spans="1:6" ht="26.25">
      <c r="A5" s="202">
        <v>1</v>
      </c>
      <c r="B5" s="203" t="s">
        <v>441</v>
      </c>
      <c r="C5" s="294">
        <f>'7. LI1'!E21</f>
        <v>18941395993.138718</v>
      </c>
    </row>
    <row r="6" spans="1:6" s="192" customFormat="1">
      <c r="A6" s="124">
        <v>2.1</v>
      </c>
      <c r="B6" s="209" t="s">
        <v>273</v>
      </c>
      <c r="C6" s="295">
        <v>3385758202.6932611</v>
      </c>
    </row>
    <row r="7" spans="1:6" s="4" customFormat="1" ht="25.5" outlineLevel="1">
      <c r="A7" s="208">
        <v>2.2000000000000002</v>
      </c>
      <c r="B7" s="204" t="s">
        <v>274</v>
      </c>
      <c r="C7" s="296">
        <v>2916305586.9886999</v>
      </c>
    </row>
    <row r="8" spans="1:6" s="4" customFormat="1" ht="26.25">
      <c r="A8" s="208">
        <v>3</v>
      </c>
      <c r="B8" s="205" t="s">
        <v>442</v>
      </c>
      <c r="C8" s="297">
        <f>SUM(C5:C7)</f>
        <v>25243459782.820679</v>
      </c>
    </row>
    <row r="9" spans="1:6" s="192" customFormat="1">
      <c r="A9" s="124">
        <v>4</v>
      </c>
      <c r="B9" s="212" t="s">
        <v>270</v>
      </c>
      <c r="C9" s="295">
        <v>261316304.62379992</v>
      </c>
    </row>
    <row r="10" spans="1:6" s="4" customFormat="1" ht="25.5" outlineLevel="1">
      <c r="A10" s="208">
        <v>5.0999999999999996</v>
      </c>
      <c r="B10" s="204" t="s">
        <v>280</v>
      </c>
      <c r="C10" s="296">
        <v>-1933711350.4819195</v>
      </c>
    </row>
    <row r="11" spans="1:6" s="4" customFormat="1" ht="25.5" outlineLevel="1">
      <c r="A11" s="208">
        <v>5.2</v>
      </c>
      <c r="B11" s="204" t="s">
        <v>281</v>
      </c>
      <c r="C11" s="296">
        <v>-2828324816.0654259</v>
      </c>
    </row>
    <row r="12" spans="1:6" s="4" customFormat="1">
      <c r="A12" s="208">
        <v>6</v>
      </c>
      <c r="B12" s="210" t="s">
        <v>611</v>
      </c>
      <c r="C12" s="406">
        <v>409876219.238383</v>
      </c>
    </row>
    <row r="13" spans="1:6" s="4" customFormat="1" ht="15.75" thickBot="1">
      <c r="A13" s="211">
        <v>7</v>
      </c>
      <c r="B13" s="206" t="s">
        <v>271</v>
      </c>
      <c r="C13" s="298">
        <f>SUM(C8:C12)</f>
        <v>21152616140.135517</v>
      </c>
    </row>
    <row r="15" spans="1:6" ht="26.25">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44b2hscKZ2+Csdqht4ntxR6UCg28fli82eJ8mq/Bmlw=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qrSFmYZY4CwKk5VxRobN57GXXJw/mOXsikvcg631iec=</DigestValue>
    </Reference>
  </SignedInfo>
  <SignatureValue>MOhcbRhwIYh6LOXbNotbPl0zwZuIsqaFkXJ86k4SZzpSoqJLaY0Umcm9oGZsaTw0Ejz95arJ7o2z
ah/rk42E2BwCX0oIcgU+OBBRW0Lesr7/Evh3SeGajhDOO9NzKdTENs9AAqNBk3+5e2N0jPTUbnzD
0GbVy/87m4SLAZYGn8CU6T26sUQBvCESDIiuNraY4tI6SaDujwM0srTSgSwfGaK9ha5WGCIT/MM0
GEnyVgDI9En9usvkiUElpyrxl9FDPYYJTMXrDsBeQKIn8Vjv1q+K+XVKr+nBuv6NsvcE/vsH3k1S
vzDtne8/nB5dkKMaWAVng60f8OBkfOuC9MaQ0w==</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/wRazayzX2w0inC9fvfs1qIbCQXBML7t6zio2I/p+vs=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tkD9YIjIuyslgiz/CxCgtf9367qW3DrT6Tt8QopKT4U=</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xOi7bcuYd1HI9sXz/krMmfORAzUF25m2s9Ofwb7d4qg=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o8vDGRxg0zoqqWECCBaPi5KEm4dBz69S1tZco9pxGgQ=</DigestValue>
      </Reference>
      <Reference URI="/xl/worksheets/sheet10.xml?ContentType=application/vnd.openxmlformats-officedocument.spreadsheetml.worksheet+xml">
        <DigestMethod Algorithm="http://www.w3.org/2001/04/xmlenc#sha256"/>
        <DigestValue>9b7GK4pu4bt5YR3a1n6AE549EBq7N1XokK32FUY7IbI=</DigestValue>
      </Reference>
      <Reference URI="/xl/worksheets/sheet11.xml?ContentType=application/vnd.openxmlformats-officedocument.spreadsheetml.worksheet+xml">
        <DigestMethod Algorithm="http://www.w3.org/2001/04/xmlenc#sha256"/>
        <DigestValue>CIEXHGWhWhpmAYzOF7uc/w36qa2OqJUy9tgSK0zsjOI=</DigestValue>
      </Reference>
      <Reference URI="/xl/worksheets/sheet12.xml?ContentType=application/vnd.openxmlformats-officedocument.spreadsheetml.worksheet+xml">
        <DigestMethod Algorithm="http://www.w3.org/2001/04/xmlenc#sha256"/>
        <DigestValue>hpBbBlU5YCJATT+nrJ2sYOV96g+NrU7whKKq8PlrKPM=</DigestValue>
      </Reference>
      <Reference URI="/xl/worksheets/sheet13.xml?ContentType=application/vnd.openxmlformats-officedocument.spreadsheetml.worksheet+xml">
        <DigestMethod Algorithm="http://www.w3.org/2001/04/xmlenc#sha256"/>
        <DigestValue>lm8lv1abRksek48NM61MTvQ6bwfDAPImkRF+B2uejf0=</DigestValue>
      </Reference>
      <Reference URI="/xl/worksheets/sheet14.xml?ContentType=application/vnd.openxmlformats-officedocument.spreadsheetml.worksheet+xml">
        <DigestMethod Algorithm="http://www.w3.org/2001/04/xmlenc#sha256"/>
        <DigestValue>Cd3TkRLOiv8GVGctk/lnDon0bWulHPR4hxmR76T+po8=</DigestValue>
      </Reference>
      <Reference URI="/xl/worksheets/sheet15.xml?ContentType=application/vnd.openxmlformats-officedocument.spreadsheetml.worksheet+xml">
        <DigestMethod Algorithm="http://www.w3.org/2001/04/xmlenc#sha256"/>
        <DigestValue>foIcbgp/klrUmVz6qg9bZnbrgeZ1CmDcDcsH2/hE5Ds=</DigestValue>
      </Reference>
      <Reference URI="/xl/worksheets/sheet16.xml?ContentType=application/vnd.openxmlformats-officedocument.spreadsheetml.worksheet+xml">
        <DigestMethod Algorithm="http://www.w3.org/2001/04/xmlenc#sha256"/>
        <DigestValue>5CIXYacb1USmg9DjoKxJO2Yi4kz82GvGJ1sUDubymj4=</DigestValue>
      </Reference>
      <Reference URI="/xl/worksheets/sheet17.xml?ContentType=application/vnd.openxmlformats-officedocument.spreadsheetml.worksheet+xml">
        <DigestMethod Algorithm="http://www.w3.org/2001/04/xmlenc#sha256"/>
        <DigestValue>aYGl+ySKavPfYjZ5FS+dzvGQ7FQSS3sw2sMLNcEAAtM=</DigestValue>
      </Reference>
      <Reference URI="/xl/worksheets/sheet18.xml?ContentType=application/vnd.openxmlformats-officedocument.spreadsheetml.worksheet+xml">
        <DigestMethod Algorithm="http://www.w3.org/2001/04/xmlenc#sha256"/>
        <DigestValue>bIpql7y+VR33B8FkalJIFAnKAlT6MFTPM41TgGGvsnE=</DigestValue>
      </Reference>
      <Reference URI="/xl/worksheets/sheet19.xml?ContentType=application/vnd.openxmlformats-officedocument.spreadsheetml.worksheet+xml">
        <DigestMethod Algorithm="http://www.w3.org/2001/04/xmlenc#sha256"/>
        <DigestValue>V7vi6sIYpMLZpTzs99OmNahLSnmgPEeLxUUEZu09wjA=</DigestValue>
      </Reference>
      <Reference URI="/xl/worksheets/sheet2.xml?ContentType=application/vnd.openxmlformats-officedocument.spreadsheetml.worksheet+xml">
        <DigestMethod Algorithm="http://www.w3.org/2001/04/xmlenc#sha256"/>
        <DigestValue>sT+yLAdj6N/7Q9AitW94RJe7EAOo2kG+dHHDKuKGBpA=</DigestValue>
      </Reference>
      <Reference URI="/xl/worksheets/sheet3.xml?ContentType=application/vnd.openxmlformats-officedocument.spreadsheetml.worksheet+xml">
        <DigestMethod Algorithm="http://www.w3.org/2001/04/xmlenc#sha256"/>
        <DigestValue>VtdMSP3QQ+1hM8zjzsoVcKRkCQ+eQz8D0MxnE60TUck=</DigestValue>
      </Reference>
      <Reference URI="/xl/worksheets/sheet4.xml?ContentType=application/vnd.openxmlformats-officedocument.spreadsheetml.worksheet+xml">
        <DigestMethod Algorithm="http://www.w3.org/2001/04/xmlenc#sha256"/>
        <DigestValue>onTRT6NS0CIIFwaxO7pV6kp4HqgFEQG7s1aEHA9xJBU=</DigestValue>
      </Reference>
      <Reference URI="/xl/worksheets/sheet5.xml?ContentType=application/vnd.openxmlformats-officedocument.spreadsheetml.worksheet+xml">
        <DigestMethod Algorithm="http://www.w3.org/2001/04/xmlenc#sha256"/>
        <DigestValue>mfOB1j4T/SIQLypGu81ytgbhyEX91vDmLcHs+1HyMUk=</DigestValue>
      </Reference>
      <Reference URI="/xl/worksheets/sheet6.xml?ContentType=application/vnd.openxmlformats-officedocument.spreadsheetml.worksheet+xml">
        <DigestMethod Algorithm="http://www.w3.org/2001/04/xmlenc#sha256"/>
        <DigestValue>J29hbZKQMfUUEJucHGIz4dB6AxBLpN5E0LzVPB4Pz3c=</DigestValue>
      </Reference>
      <Reference URI="/xl/worksheets/sheet7.xml?ContentType=application/vnd.openxmlformats-officedocument.spreadsheetml.worksheet+xml">
        <DigestMethod Algorithm="http://www.w3.org/2001/04/xmlenc#sha256"/>
        <DigestValue>gZQPRAv+c7r2QDQu5Fz/SU3b28eNyoBm6W6Hd04+7PA=</DigestValue>
      </Reference>
      <Reference URI="/xl/worksheets/sheet8.xml?ContentType=application/vnd.openxmlformats-officedocument.spreadsheetml.worksheet+xml">
        <DigestMethod Algorithm="http://www.w3.org/2001/04/xmlenc#sha256"/>
        <DigestValue>7TE2AqKMJ6IY1uiL5mnDKXWp2DZCi9W1WFp3J9ZjNBs=</DigestValue>
      </Reference>
      <Reference URI="/xl/worksheets/sheet9.xml?ContentType=application/vnd.openxmlformats-officedocument.spreadsheetml.worksheet+xml">
        <DigestMethod Algorithm="http://www.w3.org/2001/04/xmlenc#sha256"/>
        <DigestValue>nPNuycc9F5lP8XjGHjMl46PGiuIPI0mkk9/P8cLn6Jw=</DigestValue>
      </Reference>
    </Manifest>
    <SignatureProperties>
      <SignatureProperty Id="idSignatureTime" Target="#idPackageSignature">
        <mdssi:SignatureTime xmlns:mdssi="http://schemas.openxmlformats.org/package/2006/digital-signature">
          <mdssi:Format>YYYY-MM-DDThh:mm:ssTZD</mdssi:Format>
          <mdssi:Value>2020-04-30T16:19:07Z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2020-04-30T16:19:07Z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4kVFEgVzNdMCu87sj15Gm00wqY4EyFEcVeW1VkuczTo=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O3mU0LI0vIPdhHSy0QP2FJ8Vnb6Lb6Ba5zco+xYGuvc=</DigestValue>
    </Reference>
  </SignedInfo>
  <SignatureValue>CFFUi4wfAoxj83Rf99P44VdYNjgQbDYJhVLSUCKjsQxnk0/ksDB51RIsSdh+Pc/sN/Ychu0iBkKW
Cq+eZGAo01oqBmTnabc9+zPdWWOOoLrmnjBvO7W9yuw7giTFSPALpuwiNOw4+tmLmv1HCVghsme9
d34xyGYAaXzGoiD/cvdnwTqhKM8T7v0ADaXmpv/8iXP9jGMFjp/teVvOfZy1la4MsECtkSlwXNGS
vsf0NVEio07VfJuN+plwoWzdzVZ2w9DnSivdwfnw8/NwgdcLD8pfFw9aQZtOi36oHJCDVfJxmP3O
IrySUPtAWRWE6j1rsR1rOXYMemFxoTz6PJVoZw==</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/wRazayzX2w0inC9fvfs1qIbCQXBML7t6zio2I/p+vs=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tkD9YIjIuyslgiz/CxCgtf9367qW3DrT6Tt8QopKT4U=</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xOi7bcuYd1HI9sXz/krMmfORAzUF25m2s9Ofwb7d4qg=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o8vDGRxg0zoqqWECCBaPi5KEm4dBz69S1tZco9pxGgQ=</DigestValue>
      </Reference>
      <Reference URI="/xl/worksheets/sheet10.xml?ContentType=application/vnd.openxmlformats-officedocument.spreadsheetml.worksheet+xml">
        <DigestMethod Algorithm="http://www.w3.org/2001/04/xmlenc#sha256"/>
        <DigestValue>9b7GK4pu4bt5YR3a1n6AE549EBq7N1XokK32FUY7IbI=</DigestValue>
      </Reference>
      <Reference URI="/xl/worksheets/sheet11.xml?ContentType=application/vnd.openxmlformats-officedocument.spreadsheetml.worksheet+xml">
        <DigestMethod Algorithm="http://www.w3.org/2001/04/xmlenc#sha256"/>
        <DigestValue>CIEXHGWhWhpmAYzOF7uc/w36qa2OqJUy9tgSK0zsjOI=</DigestValue>
      </Reference>
      <Reference URI="/xl/worksheets/sheet12.xml?ContentType=application/vnd.openxmlformats-officedocument.spreadsheetml.worksheet+xml">
        <DigestMethod Algorithm="http://www.w3.org/2001/04/xmlenc#sha256"/>
        <DigestValue>hpBbBlU5YCJATT+nrJ2sYOV96g+NrU7whKKq8PlrKPM=</DigestValue>
      </Reference>
      <Reference URI="/xl/worksheets/sheet13.xml?ContentType=application/vnd.openxmlformats-officedocument.spreadsheetml.worksheet+xml">
        <DigestMethod Algorithm="http://www.w3.org/2001/04/xmlenc#sha256"/>
        <DigestValue>lm8lv1abRksek48NM61MTvQ6bwfDAPImkRF+B2uejf0=</DigestValue>
      </Reference>
      <Reference URI="/xl/worksheets/sheet14.xml?ContentType=application/vnd.openxmlformats-officedocument.spreadsheetml.worksheet+xml">
        <DigestMethod Algorithm="http://www.w3.org/2001/04/xmlenc#sha256"/>
        <DigestValue>Cd3TkRLOiv8GVGctk/lnDon0bWulHPR4hxmR76T+po8=</DigestValue>
      </Reference>
      <Reference URI="/xl/worksheets/sheet15.xml?ContentType=application/vnd.openxmlformats-officedocument.spreadsheetml.worksheet+xml">
        <DigestMethod Algorithm="http://www.w3.org/2001/04/xmlenc#sha256"/>
        <DigestValue>foIcbgp/klrUmVz6qg9bZnbrgeZ1CmDcDcsH2/hE5Ds=</DigestValue>
      </Reference>
      <Reference URI="/xl/worksheets/sheet16.xml?ContentType=application/vnd.openxmlformats-officedocument.spreadsheetml.worksheet+xml">
        <DigestMethod Algorithm="http://www.w3.org/2001/04/xmlenc#sha256"/>
        <DigestValue>5CIXYacb1USmg9DjoKxJO2Yi4kz82GvGJ1sUDubymj4=</DigestValue>
      </Reference>
      <Reference URI="/xl/worksheets/sheet17.xml?ContentType=application/vnd.openxmlformats-officedocument.spreadsheetml.worksheet+xml">
        <DigestMethod Algorithm="http://www.w3.org/2001/04/xmlenc#sha256"/>
        <DigestValue>aYGl+ySKavPfYjZ5FS+dzvGQ7FQSS3sw2sMLNcEAAtM=</DigestValue>
      </Reference>
      <Reference URI="/xl/worksheets/sheet18.xml?ContentType=application/vnd.openxmlformats-officedocument.spreadsheetml.worksheet+xml">
        <DigestMethod Algorithm="http://www.w3.org/2001/04/xmlenc#sha256"/>
        <DigestValue>bIpql7y+VR33B8FkalJIFAnKAlT6MFTPM41TgGGvsnE=</DigestValue>
      </Reference>
      <Reference URI="/xl/worksheets/sheet19.xml?ContentType=application/vnd.openxmlformats-officedocument.spreadsheetml.worksheet+xml">
        <DigestMethod Algorithm="http://www.w3.org/2001/04/xmlenc#sha256"/>
        <DigestValue>V7vi6sIYpMLZpTzs99OmNahLSnmgPEeLxUUEZu09wjA=</DigestValue>
      </Reference>
      <Reference URI="/xl/worksheets/sheet2.xml?ContentType=application/vnd.openxmlformats-officedocument.spreadsheetml.worksheet+xml">
        <DigestMethod Algorithm="http://www.w3.org/2001/04/xmlenc#sha256"/>
        <DigestValue>sT+yLAdj6N/7Q9AitW94RJe7EAOo2kG+dHHDKuKGBpA=</DigestValue>
      </Reference>
      <Reference URI="/xl/worksheets/sheet3.xml?ContentType=application/vnd.openxmlformats-officedocument.spreadsheetml.worksheet+xml">
        <DigestMethod Algorithm="http://www.w3.org/2001/04/xmlenc#sha256"/>
        <DigestValue>VtdMSP3QQ+1hM8zjzsoVcKRkCQ+eQz8D0MxnE60TUck=</DigestValue>
      </Reference>
      <Reference URI="/xl/worksheets/sheet4.xml?ContentType=application/vnd.openxmlformats-officedocument.spreadsheetml.worksheet+xml">
        <DigestMethod Algorithm="http://www.w3.org/2001/04/xmlenc#sha256"/>
        <DigestValue>onTRT6NS0CIIFwaxO7pV6kp4HqgFEQG7s1aEHA9xJBU=</DigestValue>
      </Reference>
      <Reference URI="/xl/worksheets/sheet5.xml?ContentType=application/vnd.openxmlformats-officedocument.spreadsheetml.worksheet+xml">
        <DigestMethod Algorithm="http://www.w3.org/2001/04/xmlenc#sha256"/>
        <DigestValue>mfOB1j4T/SIQLypGu81ytgbhyEX91vDmLcHs+1HyMUk=</DigestValue>
      </Reference>
      <Reference URI="/xl/worksheets/sheet6.xml?ContentType=application/vnd.openxmlformats-officedocument.spreadsheetml.worksheet+xml">
        <DigestMethod Algorithm="http://www.w3.org/2001/04/xmlenc#sha256"/>
        <DigestValue>J29hbZKQMfUUEJucHGIz4dB6AxBLpN5E0LzVPB4Pz3c=</DigestValue>
      </Reference>
      <Reference URI="/xl/worksheets/sheet7.xml?ContentType=application/vnd.openxmlformats-officedocument.spreadsheetml.worksheet+xml">
        <DigestMethod Algorithm="http://www.w3.org/2001/04/xmlenc#sha256"/>
        <DigestValue>gZQPRAv+c7r2QDQu5Fz/SU3b28eNyoBm6W6Hd04+7PA=</DigestValue>
      </Reference>
      <Reference URI="/xl/worksheets/sheet8.xml?ContentType=application/vnd.openxmlformats-officedocument.spreadsheetml.worksheet+xml">
        <DigestMethod Algorithm="http://www.w3.org/2001/04/xmlenc#sha256"/>
        <DigestValue>7TE2AqKMJ6IY1uiL5mnDKXWp2DZCi9W1WFp3J9ZjNBs=</DigestValue>
      </Reference>
      <Reference URI="/xl/worksheets/sheet9.xml?ContentType=application/vnd.openxmlformats-officedocument.spreadsheetml.worksheet+xml">
        <DigestMethod Algorithm="http://www.w3.org/2001/04/xmlenc#sha256"/>
        <DigestValue>nPNuycc9F5lP8XjGHjMl46PGiuIPI0mkk9/P8cLn6Jw=</DigestValue>
      </Reference>
    </Manifest>
    <SignatureProperties>
      <SignatureProperty Id="idSignatureTime" Target="#idPackageSignature">
        <mdssi:SignatureTime xmlns:mdssi="http://schemas.openxmlformats.org/package/2006/digital-signature">
          <mdssi:Format>YYYY-MM-DDThh:mm:ssTZD</mdssi:Format>
          <mdssi:Value>2020-04-30T16:19:29Z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2020-04-30T16:19:29Z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2020-04-30T16:19:01Z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