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15030" windowHeight="8385"/>
  </bookViews>
  <sheets>
    <sheet name="RC" sheetId="1" r:id="rId1"/>
    <sheet name="RI" sheetId="3" r:id="rId2"/>
    <sheet name="RC-O" sheetId="2" r:id="rId3"/>
    <sheet name="Ratios" sheetId="4" r:id="rId4"/>
    <sheet name="Info" sheetId="5" r:id="rId5"/>
  </sheets>
  <definedNames>
    <definedName name="_xlnm.Print_Area" localSheetId="3">Ratios!$A$1:$D$31</definedName>
    <definedName name="_xlnm.Print_Area" localSheetId="1">RI!$A$1:$H$74</definedName>
    <definedName name="_xlnm.Print_Titles" localSheetId="1">RI!$5:$68</definedName>
  </definedNames>
  <calcPr calcId="145621"/>
</workbook>
</file>

<file path=xl/calcChain.xml><?xml version="1.0" encoding="utf-8"?>
<calcChain xmlns="http://schemas.openxmlformats.org/spreadsheetml/2006/main">
  <c r="C2" i="5" l="1"/>
  <c r="C2" i="4"/>
  <c r="C3" i="4"/>
  <c r="B2" i="2"/>
  <c r="B1" i="2"/>
  <c r="B3" i="3"/>
  <c r="B2" i="3"/>
  <c r="B29" i="4" l="1"/>
  <c r="A29" i="4"/>
  <c r="B70" i="2" l="1"/>
  <c r="A70" i="2"/>
  <c r="A70" i="3" l="1"/>
  <c r="H67" i="2"/>
  <c r="E67" i="2"/>
  <c r="H66" i="2"/>
  <c r="E66" i="2"/>
  <c r="H65" i="2"/>
  <c r="E65" i="2"/>
  <c r="H64" i="2"/>
  <c r="E64" i="2"/>
  <c r="G63" i="2"/>
  <c r="F63" i="2"/>
  <c r="D63" i="2"/>
  <c r="C63" i="2"/>
  <c r="H62" i="2"/>
  <c r="E62" i="2"/>
  <c r="H61" i="2"/>
  <c r="E61" i="2"/>
  <c r="H60" i="2"/>
  <c r="E60" i="2"/>
  <c r="H59" i="2"/>
  <c r="E59" i="2"/>
  <c r="H58" i="2"/>
  <c r="E58" i="2"/>
  <c r="G57" i="2"/>
  <c r="F57" i="2"/>
  <c r="D57" i="2"/>
  <c r="C57" i="2"/>
  <c r="H56" i="2"/>
  <c r="E56" i="2"/>
  <c r="H55" i="2"/>
  <c r="E55" i="2"/>
  <c r="H54" i="2"/>
  <c r="E54" i="2"/>
  <c r="G53" i="2"/>
  <c r="F53" i="2"/>
  <c r="D53" i="2"/>
  <c r="C53" i="2"/>
  <c r="H52" i="2"/>
  <c r="E52" i="2"/>
  <c r="H51" i="2"/>
  <c r="E51" i="2"/>
  <c r="H50" i="2"/>
  <c r="E50" i="2"/>
  <c r="H49" i="2"/>
  <c r="E49" i="2"/>
  <c r="G48" i="2"/>
  <c r="F48" i="2"/>
  <c r="D48" i="2"/>
  <c r="C48" i="2"/>
  <c r="H47" i="2"/>
  <c r="E47" i="2"/>
  <c r="H46" i="2"/>
  <c r="E46" i="2"/>
  <c r="H45" i="2"/>
  <c r="E45" i="2"/>
  <c r="H44" i="2"/>
  <c r="E44" i="2"/>
  <c r="G43" i="2"/>
  <c r="F43" i="2"/>
  <c r="D43" i="2"/>
  <c r="C43" i="2"/>
  <c r="H42" i="2"/>
  <c r="E42" i="2"/>
  <c r="H41" i="2"/>
  <c r="E41" i="2"/>
  <c r="H40" i="2"/>
  <c r="E40" i="2"/>
  <c r="G39" i="2"/>
  <c r="F39" i="2"/>
  <c r="D39" i="2"/>
  <c r="C39" i="2"/>
  <c r="H38" i="2"/>
  <c r="E38" i="2"/>
  <c r="H37" i="2"/>
  <c r="E37" i="2"/>
  <c r="H36" i="2"/>
  <c r="E36" i="2"/>
  <c r="G35" i="2"/>
  <c r="F35" i="2"/>
  <c r="D35" i="2"/>
  <c r="C35" i="2"/>
  <c r="H34" i="2"/>
  <c r="E34" i="2"/>
  <c r="H33" i="2"/>
  <c r="E33" i="2"/>
  <c r="H32" i="2"/>
  <c r="E32" i="2"/>
  <c r="H31" i="2"/>
  <c r="E31" i="2"/>
  <c r="H30" i="2"/>
  <c r="E30" i="2"/>
  <c r="H29" i="2"/>
  <c r="E29" i="2"/>
  <c r="H28" i="2"/>
  <c r="E28" i="2"/>
  <c r="G27" i="2"/>
  <c r="F27" i="2"/>
  <c r="D27" i="2"/>
  <c r="C27" i="2"/>
  <c r="H26" i="2"/>
  <c r="E26" i="2"/>
  <c r="E25" i="2"/>
  <c r="E24" i="2"/>
  <c r="E23" i="2"/>
  <c r="E22" i="2"/>
  <c r="E21" i="2"/>
  <c r="E20" i="2"/>
  <c r="E19" i="2"/>
  <c r="E18" i="2"/>
  <c r="E17" i="2"/>
  <c r="D16" i="2"/>
  <c r="D13" i="2" s="1"/>
  <c r="C16" i="2"/>
  <c r="C13" i="2" s="1"/>
  <c r="E15" i="2"/>
  <c r="E14" i="2"/>
  <c r="H12" i="2"/>
  <c r="E12" i="2"/>
  <c r="E11" i="2"/>
  <c r="E10" i="2"/>
  <c r="D9" i="2"/>
  <c r="C9" i="2"/>
  <c r="H8" i="2"/>
  <c r="E8" i="2"/>
  <c r="H7" i="2"/>
  <c r="E7" i="2"/>
  <c r="E43" i="2" l="1"/>
  <c r="H63" i="2"/>
  <c r="E35" i="2"/>
  <c r="E48" i="2"/>
  <c r="E63" i="2"/>
  <c r="E53" i="2"/>
  <c r="H43" i="2"/>
  <c r="H35" i="2"/>
  <c r="E16" i="2"/>
  <c r="E13" i="2"/>
  <c r="C6" i="2"/>
  <c r="C68" i="2" s="1"/>
  <c r="H27" i="2"/>
  <c r="E27" i="2"/>
  <c r="E39" i="2"/>
  <c r="H57" i="2"/>
  <c r="H48" i="2"/>
  <c r="E57" i="2"/>
  <c r="H53" i="2"/>
  <c r="D6" i="2"/>
  <c r="D68" i="2" s="1"/>
  <c r="H39" i="2"/>
  <c r="E9" i="2"/>
  <c r="H66" i="3"/>
  <c r="E66" i="3"/>
  <c r="H64" i="3"/>
  <c r="E64" i="3"/>
  <c r="F61" i="3"/>
  <c r="H61" i="3" s="1"/>
  <c r="C61" i="3"/>
  <c r="E61" i="3" s="1"/>
  <c r="H60" i="3"/>
  <c r="E60" i="3"/>
  <c r="H59" i="3"/>
  <c r="E59" i="3"/>
  <c r="H58" i="3"/>
  <c r="E58" i="3"/>
  <c r="G53" i="3"/>
  <c r="F53" i="3"/>
  <c r="D53" i="3"/>
  <c r="C53" i="3"/>
  <c r="H52" i="3"/>
  <c r="E52" i="3"/>
  <c r="H51" i="3"/>
  <c r="E51" i="3"/>
  <c r="H50" i="3"/>
  <c r="E50" i="3"/>
  <c r="H49" i="3"/>
  <c r="E49" i="3"/>
  <c r="H48" i="3"/>
  <c r="E48" i="3"/>
  <c r="H47" i="3"/>
  <c r="E47" i="3"/>
  <c r="H44" i="3"/>
  <c r="E44" i="3"/>
  <c r="H43" i="3"/>
  <c r="E43" i="3"/>
  <c r="H42" i="3"/>
  <c r="E42" i="3"/>
  <c r="H41" i="3"/>
  <c r="E41" i="3"/>
  <c r="H40" i="3"/>
  <c r="E40" i="3"/>
  <c r="H39" i="3"/>
  <c r="E39" i="3"/>
  <c r="H38" i="3"/>
  <c r="E38" i="3"/>
  <c r="H37" i="3"/>
  <c r="E37" i="3"/>
  <c r="H36" i="3"/>
  <c r="E36" i="3"/>
  <c r="H35" i="3"/>
  <c r="E35" i="3"/>
  <c r="G34" i="3"/>
  <c r="G45" i="3" s="1"/>
  <c r="F34" i="3"/>
  <c r="F45" i="3" s="1"/>
  <c r="D34" i="3"/>
  <c r="D45" i="3" s="1"/>
  <c r="D54" i="3" s="1"/>
  <c r="C34" i="3"/>
  <c r="C45" i="3" s="1"/>
  <c r="G30" i="3"/>
  <c r="F30" i="3"/>
  <c r="D30" i="3"/>
  <c r="C30" i="3"/>
  <c r="H29" i="3"/>
  <c r="E29" i="3"/>
  <c r="H28" i="3"/>
  <c r="E28" i="3"/>
  <c r="H27" i="3"/>
  <c r="E27" i="3"/>
  <c r="H26" i="3"/>
  <c r="E26" i="3"/>
  <c r="H25" i="3"/>
  <c r="E25" i="3"/>
  <c r="H24" i="3"/>
  <c r="E24" i="3"/>
  <c r="H21" i="3"/>
  <c r="E21" i="3"/>
  <c r="H20" i="3"/>
  <c r="E20" i="3"/>
  <c r="H19" i="3"/>
  <c r="E19" i="3"/>
  <c r="H18" i="3"/>
  <c r="E18" i="3"/>
  <c r="H17" i="3"/>
  <c r="E17" i="3"/>
  <c r="H16" i="3"/>
  <c r="E16" i="3"/>
  <c r="H15" i="3"/>
  <c r="E15" i="3"/>
  <c r="H14" i="3"/>
  <c r="E14" i="3"/>
  <c r="H13" i="3"/>
  <c r="E13" i="3"/>
  <c r="H12" i="3"/>
  <c r="E12" i="3"/>
  <c r="H11" i="3"/>
  <c r="E11" i="3"/>
  <c r="H10" i="3"/>
  <c r="E10" i="3"/>
  <c r="G9" i="3"/>
  <c r="G22" i="3" s="1"/>
  <c r="F9" i="3"/>
  <c r="F22" i="3" s="1"/>
  <c r="D9" i="3"/>
  <c r="D22" i="3" s="1"/>
  <c r="D31" i="3" s="1"/>
  <c r="C9" i="3"/>
  <c r="C22" i="3" s="1"/>
  <c r="H8" i="3"/>
  <c r="E8" i="3"/>
  <c r="H30" i="3" l="1"/>
  <c r="H53" i="3"/>
  <c r="G31" i="3"/>
  <c r="E6" i="2"/>
  <c r="G54" i="3"/>
  <c r="D56" i="3"/>
  <c r="D63" i="3" s="1"/>
  <c r="D65" i="3" s="1"/>
  <c r="D67" i="3" s="1"/>
  <c r="E68" i="2"/>
  <c r="E30" i="3"/>
  <c r="E53" i="3"/>
  <c r="F54" i="3"/>
  <c r="H45" i="3"/>
  <c r="E22" i="3"/>
  <c r="C31" i="3"/>
  <c r="E45" i="3"/>
  <c r="C54" i="3"/>
  <c r="E54" i="3" s="1"/>
  <c r="H22" i="3"/>
  <c r="F31" i="3"/>
  <c r="E9" i="3"/>
  <c r="E34" i="3"/>
  <c r="H9" i="3"/>
  <c r="H34" i="3"/>
  <c r="B70" i="3"/>
  <c r="C1" i="5"/>
  <c r="G56" i="3" l="1"/>
  <c r="G63" i="3" s="1"/>
  <c r="G65" i="3" s="1"/>
  <c r="G67" i="3" s="1"/>
  <c r="H54" i="3"/>
  <c r="F56" i="3"/>
  <c r="H31" i="3"/>
  <c r="C56" i="3"/>
  <c r="E31" i="3"/>
  <c r="C63" i="3" l="1"/>
  <c r="E56" i="3"/>
  <c r="H56" i="3"/>
  <c r="F63" i="3"/>
  <c r="C65" i="3" l="1"/>
  <c r="E63" i="3"/>
  <c r="H63" i="3"/>
  <c r="F65" i="3"/>
  <c r="H65" i="3" l="1"/>
  <c r="F67" i="3"/>
  <c r="H67" i="3" s="1"/>
  <c r="C67" i="3"/>
  <c r="E67" i="3" s="1"/>
  <c r="E65" i="3"/>
  <c r="G9" i="2" l="1"/>
  <c r="H24" i="2"/>
  <c r="H22" i="2"/>
  <c r="H20" i="2"/>
  <c r="H18" i="2"/>
  <c r="G16" i="2"/>
  <c r="G13" i="2" s="1"/>
  <c r="H23" i="2"/>
  <c r="H19" i="2"/>
  <c r="F16" i="2"/>
  <c r="H17" i="2"/>
  <c r="H14" i="2"/>
  <c r="H25" i="2"/>
  <c r="H21" i="2"/>
  <c r="F9" i="2"/>
  <c r="H10" i="2"/>
  <c r="H15" i="2"/>
  <c r="H11" i="2"/>
  <c r="G6" i="2" l="1"/>
  <c r="G68" i="2" s="1"/>
  <c r="H16" i="2"/>
  <c r="F13" i="2"/>
  <c r="H13" i="2" s="1"/>
  <c r="H9" i="2"/>
  <c r="H6" i="2" s="1"/>
  <c r="F6" i="2" l="1"/>
  <c r="F68" i="2" s="1"/>
  <c r="H68" i="2" s="1"/>
</calcChain>
</file>

<file path=xl/sharedStrings.xml><?xml version="1.0" encoding="utf-8"?>
<sst xmlns="http://schemas.openxmlformats.org/spreadsheetml/2006/main" count="324" uniqueCount="260">
  <si>
    <t>N</t>
  </si>
  <si>
    <t>7.1</t>
  </si>
  <si>
    <t>7.2</t>
  </si>
  <si>
    <t>7.3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</si>
  <si>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</si>
  <si>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</si>
  <si>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</si>
  <si>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</si>
  <si>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</si>
  <si>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</si>
  <si>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</si>
  <si>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</si>
  <si>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</si>
  <si>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Bank:</t>
  </si>
  <si>
    <t>Date:</t>
  </si>
  <si>
    <t>sheet N1</t>
  </si>
  <si>
    <t>in lari</t>
  </si>
  <si>
    <t>Reporting Period</t>
  </si>
  <si>
    <t>Respective period of the previous year</t>
  </si>
  <si>
    <t xml:space="preserve">GEL </t>
  </si>
  <si>
    <t xml:space="preserve">FX  </t>
  </si>
  <si>
    <t xml:space="preserve">Total </t>
  </si>
  <si>
    <t>ASSETS</t>
  </si>
  <si>
    <t>Cash</t>
  </si>
  <si>
    <t>Due from NBG</t>
  </si>
  <si>
    <t>Due from Banks</t>
  </si>
  <si>
    <t>Dealing Securities</t>
  </si>
  <si>
    <t>Investment Securities</t>
  </si>
  <si>
    <t xml:space="preserve">     Loans </t>
  </si>
  <si>
    <t xml:space="preserve">     Less: Loan Loss Reserves</t>
  </si>
  <si>
    <t xml:space="preserve">Net Loans </t>
  </si>
  <si>
    <t>Accrued Interest and Dividends Receivable</t>
  </si>
  <si>
    <t>Other Real Estate Owned &amp; Repossessed Assets</t>
  </si>
  <si>
    <t>Equity Investments</t>
  </si>
  <si>
    <t>Fixed Assets and Intangible Assets</t>
  </si>
  <si>
    <t>Other Assets</t>
  </si>
  <si>
    <t>TOTAL ASSETS</t>
  </si>
  <si>
    <t>LIABILITIES</t>
  </si>
  <si>
    <t>Due to Banks</t>
  </si>
  <si>
    <t>Current (Accounts) Deposits</t>
  </si>
  <si>
    <t>Demand Deposits</t>
  </si>
  <si>
    <t>Time Deposits</t>
  </si>
  <si>
    <t>Own Debt Securities</t>
  </si>
  <si>
    <t>Borrowings</t>
  </si>
  <si>
    <t>Accrued Interest and Dividends Payable</t>
  </si>
  <si>
    <t>Other Liabilities</t>
  </si>
  <si>
    <t>Subordinated Debentures</t>
  </si>
  <si>
    <t>Total Liabilities</t>
  </si>
  <si>
    <t>EQUITY CAPITAL</t>
  </si>
  <si>
    <t xml:space="preserve">Common Stock </t>
  </si>
  <si>
    <t>Preferred Stock</t>
  </si>
  <si>
    <t>Less: Repurchased Shares</t>
  </si>
  <si>
    <t>Share Premium</t>
  </si>
  <si>
    <t>General Reserves</t>
  </si>
  <si>
    <t>Retained Earnings</t>
  </si>
  <si>
    <t>Asset Revaluation Reserves</t>
  </si>
  <si>
    <t>Total Equty Capital</t>
  </si>
  <si>
    <t>TOTAL LIABILITIES AND EQUITY CAPITAL</t>
  </si>
  <si>
    <t>Interest Income from Bank's "Nostro" and Deposit Accounts</t>
  </si>
  <si>
    <t>Interest Income from Loans</t>
  </si>
  <si>
    <t>from the Interbank Loans</t>
  </si>
  <si>
    <t>from the Retail or Service Sector Loans</t>
  </si>
  <si>
    <t>from the Energy Sector Loans</t>
  </si>
  <si>
    <t>from the Agriculture and Forestry Sector Loans</t>
  </si>
  <si>
    <t>from the Construction Sector Loans</t>
  </si>
  <si>
    <t>from the Mining and Mineral Processing Sector Loans</t>
  </si>
  <si>
    <t>from the Transportation or Communications Sector Loans</t>
  </si>
  <si>
    <t>from Individuals Loans</t>
  </si>
  <si>
    <t>from Other Sectors Loans</t>
  </si>
  <si>
    <t>Interest and Discount Income from Securities</t>
  </si>
  <si>
    <t>Other Interest Income</t>
  </si>
  <si>
    <t>Total Interest Income</t>
  </si>
  <si>
    <t>Interest Expense</t>
  </si>
  <si>
    <t>Interest Paid on Demand Deposits</t>
  </si>
  <si>
    <t>Interest Paid on Time Deposits</t>
  </si>
  <si>
    <t>Interest Paid on Banks Deposits</t>
  </si>
  <si>
    <t>Interest Paid on Own Debt Securities</t>
  </si>
  <si>
    <t>Interest Paid on Other Borrowings</t>
  </si>
  <si>
    <t>Other Interest Expenses</t>
  </si>
  <si>
    <t>Total Interest Expense</t>
  </si>
  <si>
    <t>Net Interest Income</t>
  </si>
  <si>
    <t xml:space="preserve"> Non-Interest Income</t>
  </si>
  <si>
    <t>Net Fee and Commission Income</t>
  </si>
  <si>
    <t>Fee and Commission Income</t>
  </si>
  <si>
    <t>Fee and Commission Expense</t>
  </si>
  <si>
    <t>Dividend Income</t>
  </si>
  <si>
    <t>Gain (Loss) from Dealing Securities</t>
  </si>
  <si>
    <t>Gain (Loss) from Investment Securities</t>
  </si>
  <si>
    <t>Gain (Loss) from Foreign Exchange Trading</t>
  </si>
  <si>
    <t>Gain (Loss) from Foreign Exchange Translation</t>
  </si>
  <si>
    <t>Gain (Loss) on Sales of Fixed Assets</t>
  </si>
  <si>
    <t>Non-Interest Income from other Banking Operations</t>
  </si>
  <si>
    <t>Other Non-Interest Income</t>
  </si>
  <si>
    <t xml:space="preserve"> Total Non-Interest Income</t>
  </si>
  <si>
    <t xml:space="preserve"> Non-Interest Expenses</t>
  </si>
  <si>
    <t>Non-Interest Expenses from other Banking Operations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</si>
  <si>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</si>
  <si>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</si>
  <si>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</si>
  <si>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</si>
  <si>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</si>
  <si>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 xml:space="preserve"> Total Non-Interest Expenses</t>
  </si>
  <si>
    <t xml:space="preserve"> Net Non-Interest Income</t>
  </si>
  <si>
    <t>Net Income before Provisions</t>
  </si>
  <si>
    <t>Loan Loss Reserve</t>
  </si>
  <si>
    <t>Provision for Possible Losses on Investments and Securities</t>
  </si>
  <si>
    <t>Provision for Possible Losses on Other Assets</t>
  </si>
  <si>
    <t>Total Provisions for Possible Losses</t>
  </si>
  <si>
    <t>Net Income before Taxes and Extraordinary Items</t>
  </si>
  <si>
    <t>Taxation</t>
  </si>
  <si>
    <t>Net Income after Taxation</t>
  </si>
  <si>
    <t>Extraordinary Items</t>
  </si>
  <si>
    <t>Net Income</t>
  </si>
  <si>
    <t>sheet N2</t>
  </si>
  <si>
    <t>Guarantees Given</t>
  </si>
  <si>
    <t>Pledged Assets Given</t>
  </si>
  <si>
    <t>Other Contingent Liabilities</t>
  </si>
  <si>
    <t>Legally Binding Obligations</t>
  </si>
  <si>
    <t>Funding Commitments of the Bank</t>
  </si>
  <si>
    <t>Funding Commitments of other Parties</t>
  </si>
  <si>
    <t>Commitments to Purchase Investment Securities</t>
  </si>
  <si>
    <t>Commitments to Sell Investment Securities</t>
  </si>
  <si>
    <t>Foreign Exchange Operations</t>
  </si>
  <si>
    <t>Forward Foreign Exchange Contracts</t>
  </si>
  <si>
    <t>Other Commitments</t>
  </si>
  <si>
    <t>Obligation Of the Issuer (endorser) to the Bank</t>
  </si>
  <si>
    <t>Clients' Liabilities</t>
  </si>
  <si>
    <t>Third Parties' Clients' Liability to the Bank</t>
  </si>
  <si>
    <t>Items to be Held in Safekeeping</t>
  </si>
  <si>
    <t>Precious Metals</t>
  </si>
  <si>
    <t>Securities</t>
  </si>
  <si>
    <t>Other Items</t>
  </si>
  <si>
    <t>Interest Rate Contracts</t>
  </si>
  <si>
    <t>Notional Value of Interest Rate Swaps</t>
  </si>
  <si>
    <t>Forward Contracts on Financial Instruments</t>
  </si>
  <si>
    <t>Futures Contracts on Financial Instruments</t>
  </si>
  <si>
    <t>Options</t>
  </si>
  <si>
    <t>Contracts on Commodities and Shareholders Capital</t>
  </si>
  <si>
    <t>Notional Value of Swaps</t>
  </si>
  <si>
    <t xml:space="preserve">Forward Contracts </t>
  </si>
  <si>
    <t xml:space="preserve">Futures Contracts </t>
  </si>
  <si>
    <t>Unsettled Documents</t>
  </si>
  <si>
    <t>Accounting Documents not Paid in due Time by Reason of Client</t>
  </si>
  <si>
    <t>Accounting Documents not Paid in due Time by Reason of Bank</t>
  </si>
  <si>
    <t>Unissued Capital</t>
  </si>
  <si>
    <t>Written Off Loans</t>
  </si>
  <si>
    <t>Unpaid Interest on Loans up to 31.12.2000</t>
  </si>
  <si>
    <t>Unpaid Interest on Loans from to 01.01.2001</t>
  </si>
  <si>
    <t>Problem Loans Written off up to 31.12.2000</t>
  </si>
  <si>
    <t>Problem Loans Written off up to 01.01.2001</t>
  </si>
  <si>
    <t>Other Written Off Assets</t>
  </si>
  <si>
    <t>Other Valuables and Documents</t>
  </si>
  <si>
    <t>Undistributed value parcels</t>
  </si>
  <si>
    <t>Small value inventory</t>
  </si>
  <si>
    <t>Strict reporting forms</t>
  </si>
  <si>
    <t>Payment of Special Lottery</t>
  </si>
  <si>
    <t>sheet N3</t>
  </si>
  <si>
    <t>sheet N4</t>
  </si>
  <si>
    <t>CAPITAL</t>
  </si>
  <si>
    <t>Risk Weighted Assets/Total Assets</t>
  </si>
  <si>
    <t xml:space="preserve">Cash Dividend/Net Income </t>
  </si>
  <si>
    <t>Income</t>
  </si>
  <si>
    <t>Total Interest Income /Average Annual Assets</t>
  </si>
  <si>
    <t>Total Interest Expense / Average Annual Assets</t>
  </si>
  <si>
    <t>Earnings from Operations / Average Annual Assets</t>
  </si>
  <si>
    <t>Net Interest Margin</t>
  </si>
  <si>
    <t xml:space="preserve">Return on Average Assets (ROA) </t>
  </si>
  <si>
    <t xml:space="preserve">Return on Average Equity (ROE) </t>
  </si>
  <si>
    <t>ASSET QUALITY</t>
  </si>
  <si>
    <t>Non Performed Loans / Total Loans</t>
  </si>
  <si>
    <t>LLR/Total Loans</t>
  </si>
  <si>
    <t>FX Loans/Total Loans</t>
  </si>
  <si>
    <t>FX Assets/Total Assets</t>
  </si>
  <si>
    <t>LIQUIDITY</t>
  </si>
  <si>
    <t xml:space="preserve">FX Liabilities/Total Liabilities </t>
  </si>
  <si>
    <t>Members of Board of Directors</t>
  </si>
  <si>
    <t>List of bank beneficiaries indicating names of direct or indirect holders of 5% or more of shares</t>
  </si>
  <si>
    <t>*</t>
  </si>
  <si>
    <t>Balance Sheet *</t>
  </si>
  <si>
    <t>Income Statement *</t>
  </si>
  <si>
    <t>Non-audited data presented in accordance of the regulations of NBG</t>
  </si>
  <si>
    <t>Interest Income</t>
  </si>
  <si>
    <t>Fees/penalties income from loans to customers</t>
  </si>
  <si>
    <t>FX</t>
  </si>
  <si>
    <t xml:space="preserve">List of Shareholders owning 1% and more of issued capital, indicating Shares </t>
  </si>
  <si>
    <t>Members of Supervisory Board</t>
  </si>
  <si>
    <t xml:space="preserve">Information about Suprevisory Board, Directorate and Shareholders </t>
  </si>
  <si>
    <t>Tier 1 Capital Ratio ≥ 7.2%</t>
  </si>
  <si>
    <t>Regulatory Capital Ratio ≥ 10.8%</t>
  </si>
  <si>
    <t>1.3.1</t>
  </si>
  <si>
    <t>1.3.2</t>
  </si>
  <si>
    <t>1.5.1</t>
  </si>
  <si>
    <t>1.5.2</t>
  </si>
  <si>
    <t>1.5.3</t>
  </si>
  <si>
    <t>1.5.3.1</t>
  </si>
  <si>
    <t>1.5.3.2</t>
  </si>
  <si>
    <t>1.5.3.3</t>
  </si>
  <si>
    <t>1.5.3.4</t>
  </si>
  <si>
    <t>1.5.3.5</t>
  </si>
  <si>
    <t>1.5.4</t>
  </si>
  <si>
    <t>1.5.5</t>
  </si>
  <si>
    <t>1.5.6</t>
  </si>
  <si>
    <t>1.5.7</t>
  </si>
  <si>
    <t>Off Balance Sheet Items *</t>
  </si>
  <si>
    <t>Economic Ratios *</t>
  </si>
  <si>
    <t xml:space="preserve">                          Precious metals and stones</t>
  </si>
  <si>
    <t xml:space="preserve">                         Securities</t>
  </si>
  <si>
    <t xml:space="preserve">                         Other</t>
  </si>
  <si>
    <t xml:space="preserve">                          Surety, joint liability </t>
  </si>
  <si>
    <t xml:space="preserve">                                                       Other</t>
  </si>
  <si>
    <t>Contingent Liabilities</t>
  </si>
  <si>
    <t xml:space="preserve">                          Guarantee</t>
  </si>
  <si>
    <t xml:space="preserve">                         Shares Pledged</t>
  </si>
  <si>
    <t xml:space="preserve">                          Real Estate:</t>
  </si>
  <si>
    <t xml:space="preserve">                                                        Residential Property</t>
  </si>
  <si>
    <t xml:space="preserve">                                                        Commercial Property</t>
  </si>
  <si>
    <t xml:space="preserve">                                                            Complex Real Estate</t>
  </si>
  <si>
    <t xml:space="preserve">                         Movable Property</t>
  </si>
  <si>
    <t>Acceptances and Endorsements</t>
  </si>
  <si>
    <t xml:space="preserve">                          Cash </t>
  </si>
  <si>
    <t xml:space="preserve">                                                            Land Parcel</t>
  </si>
  <si>
    <t>Guarantees Received **</t>
  </si>
  <si>
    <t>Pledged Assets Received **</t>
  </si>
  <si>
    <t>**</t>
  </si>
  <si>
    <t>Calculation and submission procedure of "Guarantees Received" (1.3) and "Pledged Assets Received" (1.5) has changed</t>
  </si>
  <si>
    <t>TBC bank</t>
  </si>
  <si>
    <t>Mamuka Khazaradze</t>
  </si>
  <si>
    <t>Badri Japaridze</t>
  </si>
  <si>
    <t>Nicolas Dominic Haag</t>
  </si>
  <si>
    <t>Nikoloz Enukidze</t>
  </si>
  <si>
    <t>Stafano Marsaglia</t>
  </si>
  <si>
    <t>Eric J. Rajendra</t>
  </si>
  <si>
    <t>Stephan Wilcke</t>
  </si>
  <si>
    <t>Vakhtang Butskhrikidze</t>
  </si>
  <si>
    <t>Giorgi Shagidze</t>
  </si>
  <si>
    <t>Paata Ghadzadze</t>
  </si>
  <si>
    <t>Vano Baliashvili</t>
  </si>
  <si>
    <t>Nino Masurashvili</t>
  </si>
  <si>
    <t>Giorgi Tkhelidze</t>
  </si>
  <si>
    <t>David Tsiklauri</t>
  </si>
  <si>
    <t>Nikoloz Kurdiani</t>
  </si>
  <si>
    <t>TBC Bank Group PLC - 98.21%</t>
  </si>
  <si>
    <t>Loan Growth-YTD**</t>
  </si>
  <si>
    <t>Badri Japaridze - 7.33%</t>
  </si>
  <si>
    <t>Mamuka Khazaradze - 14.67%</t>
  </si>
  <si>
    <t>Different funds managed by Schroder Investment Management  - 6.10%</t>
  </si>
  <si>
    <t>Malone Financial - 6.27%</t>
  </si>
  <si>
    <t>Dunross &amp; Co. - 5.99%</t>
  </si>
  <si>
    <t>EBRD - 12.28%</t>
  </si>
  <si>
    <t>JPMorgan Asset Management Holdings - 5.59%</t>
  </si>
  <si>
    <t>IFC - 5.70%</t>
  </si>
  <si>
    <t>Information on Beneficiaries is based on third party data and publicly available sources</t>
  </si>
  <si>
    <t>X</t>
  </si>
  <si>
    <t>Liquid Assets/Total Assets***</t>
  </si>
  <si>
    <t>***</t>
  </si>
  <si>
    <t>Current &amp; Demand Deposits/Total Assets****</t>
  </si>
  <si>
    <t>****</t>
  </si>
  <si>
    <t xml:space="preserve">Current &amp; Demand deposits included Interbank Deposits in 2015 </t>
  </si>
  <si>
    <t>The total increase in Loan Growth-YTD in Q3 2015 is mailnly caused by adding Constanta's Loan Portfolio to TBC Bank's Loan portfolio due to merger, As well as by increased Currency Exchange rate.</t>
  </si>
  <si>
    <t xml:space="preserve">The Share of Non-resident Clients Deposits was not included in liquid assets in 2015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</si>
</sst>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#,##0;[Red]#,##0"/>
    <numFmt numFmtId="166" formatCode="_-[$€]* #,##0.00_-;\-[$€]* #,##0.00_-;_-[$€]* &quot;-&quot;??_-;_-@_-"/>
    <numFmt numFmtId="167" formatCode="_-* #,##0_-;\-* #,##0_-;_-* &quot;-&quot;??_-;_-@_-"/>
    <numFmt numFmtId="168" formatCode="_-* #,##0.0000_-;\-* #,##0.0000_-;_-* &quot;-&quot;??_-;_-@_-"/>
    <numFmt numFmtId="169" formatCode="[$-409]d\-mmm\-yy;@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1"/>
      <name val="Sylfaen"/>
      <family val="1"/>
    </font>
    <font>
      <b/>
      <sz val="10"/>
      <name val="Sylfaen"/>
      <family val="1"/>
    </font>
    <font>
      <sz val="10"/>
      <name val="Sylfaen"/>
      <family val="1"/>
    </font>
    <font>
      <sz val="8"/>
      <name val="Sylfaen"/>
      <family val="1"/>
    </font>
    <font>
      <b/>
      <sz val="12"/>
      <name val="Sylfaen"/>
      <family val="1"/>
    </font>
    <font>
      <b/>
      <sz val="8"/>
      <name val="Sylfaen"/>
      <family val="1"/>
    </font>
    <font>
      <sz val="9"/>
      <name val="Sylfaen"/>
      <family val="1"/>
    </font>
    <font>
      <b/>
      <sz val="9"/>
      <name val="Sylfaen"/>
      <family val="1"/>
    </font>
    <font>
      <u/>
      <sz val="8"/>
      <name val="Sylfaen"/>
      <family val="1"/>
    </font>
    <font>
      <i/>
      <sz val="10"/>
      <name val="Sylfaen"/>
      <family val="1"/>
    </font>
    <font>
      <sz val="12"/>
      <name val="Sylfaen"/>
      <family val="1"/>
    </font>
    <font>
      <sz val="10"/>
      <color indexed="8"/>
      <name val="Sylfaen"/>
      <family val="1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1"/>
      <color theme="1" tint="4.9989318521683403E-2"/>
      <name val="Sylfaen"/>
      <family val="1"/>
    </font>
    <font>
      <i/>
      <sz val="10"/>
      <color theme="1" tint="4.9989318521683403E-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6" fillId="0" borderId="0" xfId="0" applyFont="1" applyFill="1" applyBorder="1" applyProtection="1">
      <protection locked="0"/>
    </xf>
    <xf numFmtId="0" fontId="6" fillId="0" borderId="0" xfId="0" applyFont="1" applyFill="1" applyBorder="1" applyProtection="1"/>
    <xf numFmtId="0" fontId="7" fillId="0" borderId="1" xfId="0" applyFont="1" applyFill="1" applyBorder="1" applyAlignment="1" applyProtection="1">
      <alignment horizontal="left" inden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38" fontId="6" fillId="2" borderId="2" xfId="0" applyNumberFormat="1" applyFont="1" applyFill="1" applyBorder="1" applyAlignment="1" applyProtection="1">
      <alignment horizontal="right"/>
    </xf>
    <xf numFmtId="38" fontId="6" fillId="2" borderId="3" xfId="0" applyNumberFormat="1" applyFont="1" applyFill="1" applyBorder="1" applyAlignment="1" applyProtection="1">
      <alignment horizontal="right"/>
    </xf>
    <xf numFmtId="38" fontId="6" fillId="0" borderId="2" xfId="0" applyNumberFormat="1" applyFont="1" applyFill="1" applyBorder="1" applyAlignment="1" applyProtection="1">
      <alignment horizontal="right"/>
      <protection locked="0"/>
    </xf>
    <xf numFmtId="38" fontId="6" fillId="0" borderId="3" xfId="0" applyNumberFormat="1" applyFont="1" applyFill="1" applyBorder="1" applyAlignment="1" applyProtection="1">
      <alignment horizontal="right"/>
      <protection locked="0"/>
    </xf>
    <xf numFmtId="38" fontId="6" fillId="2" borderId="2" xfId="0" applyNumberFormat="1" applyFont="1" applyFill="1" applyBorder="1" applyAlignment="1" applyProtection="1">
      <alignment horizontal="right"/>
      <protection locked="0"/>
    </xf>
    <xf numFmtId="0" fontId="7" fillId="0" borderId="4" xfId="0" applyFont="1" applyFill="1" applyBorder="1" applyAlignment="1" applyProtection="1">
      <alignment horizontal="left" indent="1"/>
    </xf>
    <xf numFmtId="38" fontId="6" fillId="2" borderId="5" xfId="0" applyNumberFormat="1" applyFont="1" applyFill="1" applyBorder="1" applyAlignment="1" applyProtection="1">
      <alignment horizontal="right"/>
    </xf>
    <xf numFmtId="38" fontId="6" fillId="2" borderId="6" xfId="0" applyNumberFormat="1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left" indent="1"/>
    </xf>
    <xf numFmtId="0" fontId="5" fillId="0" borderId="0" xfId="0" applyFont="1" applyFill="1" applyBorder="1" applyAlignment="1" applyProtection="1"/>
    <xf numFmtId="38" fontId="6" fillId="0" borderId="0" xfId="0" applyNumberFormat="1" applyFont="1" applyFill="1" applyBorder="1" applyAlignment="1" applyProtection="1">
      <alignment horizontal="right"/>
    </xf>
    <xf numFmtId="0" fontId="6" fillId="3" borderId="0" xfId="0" applyFont="1" applyFill="1" applyBorder="1"/>
    <xf numFmtId="165" fontId="6" fillId="0" borderId="0" xfId="0" applyNumberFormat="1" applyFont="1" applyFill="1" applyBorder="1" applyProtection="1">
      <protection locked="0"/>
    </xf>
    <xf numFmtId="38" fontId="6" fillId="0" borderId="0" xfId="0" applyNumberFormat="1" applyFont="1" applyFill="1" applyBorder="1" applyProtection="1">
      <protection locked="0"/>
    </xf>
    <xf numFmtId="0" fontId="6" fillId="0" borderId="0" xfId="0" applyFont="1" applyFill="1"/>
    <xf numFmtId="0" fontId="6" fillId="0" borderId="0" xfId="0" applyFont="1" applyFill="1" applyBorder="1"/>
    <xf numFmtId="0" fontId="5" fillId="0" borderId="0" xfId="0" applyFont="1" applyBorder="1"/>
    <xf numFmtId="169" fontId="5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/>
    <xf numFmtId="0" fontId="7" fillId="0" borderId="2" xfId="0" applyFont="1" applyFill="1" applyBorder="1" applyAlignment="1">
      <alignment horizontal="left" indent="1"/>
    </xf>
    <xf numFmtId="0" fontId="4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5" fillId="0" borderId="2" xfId="0" applyFont="1" applyFill="1" applyBorder="1" applyAlignment="1"/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 inden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/>
    <xf numFmtId="0" fontId="7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/>
    <xf numFmtId="38" fontId="6" fillId="0" borderId="0" xfId="0" applyNumberFormat="1" applyFont="1" applyFill="1" applyBorder="1" applyAlignment="1">
      <alignment horizontal="right"/>
    </xf>
    <xf numFmtId="0" fontId="6" fillId="0" borderId="0" xfId="0" applyFont="1" applyFill="1" applyProtection="1">
      <protection locked="0"/>
    </xf>
    <xf numFmtId="0" fontId="4" fillId="0" borderId="0" xfId="0" applyFont="1" applyFill="1" applyBorder="1" applyAlignment="1">
      <alignment horizontal="left" indent="2"/>
    </xf>
    <xf numFmtId="0" fontId="5" fillId="0" borderId="2" xfId="3" applyFont="1" applyFill="1" applyBorder="1" applyAlignment="1" applyProtection="1">
      <alignment horizontal="center"/>
    </xf>
    <xf numFmtId="0" fontId="12" fillId="0" borderId="2" xfId="0" applyFont="1" applyFill="1" applyBorder="1" applyAlignment="1">
      <alignment horizontal="center"/>
    </xf>
    <xf numFmtId="0" fontId="7" fillId="0" borderId="0" xfId="0" applyFont="1" applyFill="1" applyProtection="1">
      <protection locked="0"/>
    </xf>
    <xf numFmtId="0" fontId="7" fillId="0" borderId="0" xfId="0" applyFont="1" applyFill="1"/>
    <xf numFmtId="0" fontId="6" fillId="0" borderId="2" xfId="0" applyFont="1" applyFill="1" applyBorder="1" applyAlignment="1">
      <alignment horizontal="left" indent="1"/>
    </xf>
    <xf numFmtId="0" fontId="6" fillId="0" borderId="2" xfId="0" applyFont="1" applyBorder="1" applyAlignment="1">
      <alignment horizontal="left" indent="1"/>
    </xf>
    <xf numFmtId="0" fontId="4" fillId="0" borderId="2" xfId="0" applyFont="1" applyBorder="1" applyAlignment="1">
      <alignment horizontal="left"/>
    </xf>
    <xf numFmtId="0" fontId="6" fillId="0" borderId="0" xfId="0" applyFont="1" applyFill="1" applyAlignment="1" applyProtection="1">
      <alignment horizontal="left" vertical="center" indent="1"/>
      <protection locked="0"/>
    </xf>
    <xf numFmtId="0" fontId="6" fillId="0" borderId="0" xfId="0" applyFont="1" applyFill="1" applyAlignment="1">
      <alignment horizontal="left" vertical="center" indent="1"/>
    </xf>
    <xf numFmtId="0" fontId="4" fillId="0" borderId="2" xfId="0" applyFont="1" applyBorder="1"/>
    <xf numFmtId="0" fontId="6" fillId="0" borderId="0" xfId="0" applyFont="1"/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right"/>
    </xf>
    <xf numFmtId="0" fontId="6" fillId="0" borderId="2" xfId="0" applyFont="1" applyBorder="1"/>
    <xf numFmtId="0" fontId="14" fillId="0" borderId="2" xfId="0" applyFont="1" applyFill="1" applyBorder="1" applyAlignment="1" applyProtection="1">
      <alignment horizontal="center" wrapText="1"/>
    </xf>
    <xf numFmtId="0" fontId="5" fillId="0" borderId="2" xfId="4" applyFont="1" applyFill="1" applyBorder="1" applyAlignment="1">
      <alignment horizontal="left" vertical="center"/>
    </xf>
    <xf numFmtId="0" fontId="6" fillId="0" borderId="2" xfId="0" applyFont="1" applyBorder="1" applyAlignment="1">
      <alignment wrapText="1"/>
    </xf>
    <xf numFmtId="10" fontId="6" fillId="0" borderId="2" xfId="0" applyNumberFormat="1" applyFont="1" applyBorder="1"/>
    <xf numFmtId="164" fontId="6" fillId="0" borderId="0" xfId="1" applyFont="1"/>
    <xf numFmtId="10" fontId="6" fillId="0" borderId="2" xfId="5" applyNumberFormat="1" applyFont="1" applyBorder="1"/>
    <xf numFmtId="9" fontId="6" fillId="0" borderId="2" xfId="5" applyFont="1" applyFill="1" applyBorder="1"/>
    <xf numFmtId="0" fontId="5" fillId="0" borderId="2" xfId="0" applyFont="1" applyBorder="1" applyAlignment="1">
      <alignment wrapText="1"/>
    </xf>
    <xf numFmtId="167" fontId="6" fillId="0" borderId="2" xfId="1" applyNumberFormat="1" applyFont="1" applyBorder="1"/>
    <xf numFmtId="10" fontId="6" fillId="0" borderId="2" xfId="5" applyNumberFormat="1" applyFont="1" applyFill="1" applyBorder="1"/>
    <xf numFmtId="0" fontId="6" fillId="0" borderId="2" xfId="0" applyFont="1" applyFill="1" applyBorder="1" applyAlignment="1">
      <alignment wrapText="1"/>
    </xf>
    <xf numFmtId="38" fontId="6" fillId="0" borderId="0" xfId="0" applyNumberFormat="1" applyFont="1"/>
    <xf numFmtId="168" fontId="6" fillId="0" borderId="0" xfId="1" applyNumberFormat="1" applyFont="1"/>
    <xf numFmtId="0" fontId="15" fillId="0" borderId="2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Border="1" applyAlignment="1">
      <alignment wrapText="1"/>
    </xf>
    <xf numFmtId="164" fontId="6" fillId="0" borderId="0" xfId="1" applyFont="1" applyBorder="1"/>
    <xf numFmtId="10" fontId="6" fillId="0" borderId="0" xfId="5" applyNumberFormat="1" applyFont="1" applyBorder="1"/>
    <xf numFmtId="0" fontId="10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0" fontId="6" fillId="0" borderId="2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Protection="1"/>
    <xf numFmtId="0" fontId="4" fillId="0" borderId="0" xfId="0" applyFont="1" applyFill="1" applyBorder="1" applyAlignment="1" applyProtection="1">
      <alignment horizontal="left" vertical="center" indent="3"/>
    </xf>
    <xf numFmtId="0" fontId="5" fillId="0" borderId="0" xfId="0" applyFont="1" applyFill="1" applyBorder="1" applyAlignment="1" applyProtection="1">
      <alignment horizontal="right" vertical="top"/>
      <protection locked="0"/>
    </xf>
    <xf numFmtId="0" fontId="6" fillId="0" borderId="0" xfId="0" applyFont="1" applyAlignment="1">
      <alignment wrapText="1"/>
    </xf>
    <xf numFmtId="0" fontId="9" fillId="0" borderId="8" xfId="0" applyFont="1" applyFill="1" applyBorder="1" applyAlignment="1" applyProtection="1">
      <alignment horizontal="center" vertical="center" wrapText="1"/>
    </xf>
    <xf numFmtId="38" fontId="6" fillId="2" borderId="8" xfId="0" applyNumberFormat="1" applyFont="1" applyFill="1" applyBorder="1" applyAlignment="1" applyProtection="1">
      <alignment horizontal="right"/>
    </xf>
    <xf numFmtId="38" fontId="6" fillId="0" borderId="8" xfId="0" applyNumberFormat="1" applyFont="1" applyFill="1" applyBorder="1" applyAlignment="1" applyProtection="1">
      <alignment horizontal="right"/>
      <protection locked="0"/>
    </xf>
    <xf numFmtId="38" fontId="6" fillId="2" borderId="9" xfId="0" applyNumberFormat="1" applyFont="1" applyFill="1" applyBorder="1" applyAlignment="1" applyProtection="1">
      <alignment horizontal="right"/>
    </xf>
    <xf numFmtId="0" fontId="9" fillId="0" borderId="1" xfId="0" applyFont="1" applyFill="1" applyBorder="1" applyAlignment="1" applyProtection="1">
      <alignment horizontal="center" vertical="center" wrapText="1"/>
    </xf>
    <xf numFmtId="38" fontId="6" fillId="2" borderId="1" xfId="0" applyNumberFormat="1" applyFont="1" applyFill="1" applyBorder="1" applyAlignment="1" applyProtection="1">
      <alignment horizontal="right"/>
    </xf>
    <xf numFmtId="38" fontId="6" fillId="0" borderId="1" xfId="0" applyNumberFormat="1" applyFont="1" applyFill="1" applyBorder="1" applyAlignment="1" applyProtection="1">
      <alignment horizontal="right"/>
      <protection locked="0"/>
    </xf>
    <xf numFmtId="38" fontId="6" fillId="2" borderId="4" xfId="0" applyNumberFormat="1" applyFont="1" applyFill="1" applyBorder="1" applyAlignment="1" applyProtection="1">
      <alignment horizontal="right"/>
    </xf>
    <xf numFmtId="0" fontId="4" fillId="0" borderId="8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left" indent="1"/>
    </xf>
    <xf numFmtId="0" fontId="6" fillId="0" borderId="8" xfId="0" applyFont="1" applyFill="1" applyBorder="1" applyAlignment="1" applyProtection="1">
      <alignment horizontal="left" indent="2"/>
    </xf>
    <xf numFmtId="0" fontId="5" fillId="0" borderId="8" xfId="0" applyFont="1" applyFill="1" applyBorder="1" applyAlignment="1" applyProtection="1"/>
    <xf numFmtId="0" fontId="5" fillId="0" borderId="9" xfId="0" applyFont="1" applyFill="1" applyBorder="1" applyAlignment="1" applyProtection="1"/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/>
    </xf>
    <xf numFmtId="0" fontId="5" fillId="0" borderId="2" xfId="0" applyFont="1" applyBorder="1" applyAlignment="1">
      <alignment horizontal="center"/>
    </xf>
    <xf numFmtId="0" fontId="16" fillId="0" borderId="14" xfId="0" applyFont="1" applyFill="1" applyBorder="1" applyAlignment="1">
      <alignment horizontal="left" vertical="center" indent="1"/>
    </xf>
    <xf numFmtId="0" fontId="16" fillId="0" borderId="15" xfId="0" applyFont="1" applyFill="1" applyBorder="1" applyAlignment="1">
      <alignment horizontal="left" vertical="center"/>
    </xf>
    <xf numFmtId="0" fontId="16" fillId="0" borderId="0" xfId="0" applyFont="1" applyFill="1" applyBorder="1"/>
    <xf numFmtId="0" fontId="16" fillId="0" borderId="17" xfId="0" applyFont="1" applyFill="1" applyBorder="1" applyAlignment="1">
      <alignment horizontal="left" indent="1"/>
    </xf>
    <xf numFmtId="0" fontId="17" fillId="0" borderId="18" xfId="0" applyFont="1" applyFill="1" applyBorder="1" applyAlignment="1">
      <alignment horizontal="center"/>
    </xf>
    <xf numFmtId="38" fontId="16" fillId="0" borderId="18" xfId="0" applyNumberFormat="1" applyFont="1" applyFill="1" applyBorder="1" applyAlignment="1" applyProtection="1">
      <alignment horizontal="right"/>
      <protection locked="0"/>
    </xf>
    <xf numFmtId="38" fontId="16" fillId="0" borderId="19" xfId="0" applyNumberFormat="1" applyFont="1" applyFill="1" applyBorder="1" applyAlignment="1" applyProtection="1">
      <alignment horizontal="right"/>
      <protection locked="0"/>
    </xf>
    <xf numFmtId="38" fontId="16" fillId="2" borderId="19" xfId="0" applyNumberFormat="1" applyFont="1" applyFill="1" applyBorder="1" applyAlignment="1">
      <alignment horizontal="right"/>
    </xf>
    <xf numFmtId="38" fontId="16" fillId="2" borderId="18" xfId="0" applyNumberFormat="1" applyFont="1" applyFill="1" applyBorder="1" applyAlignment="1">
      <alignment horizontal="right"/>
    </xf>
    <xf numFmtId="38" fontId="16" fillId="2" borderId="19" xfId="0" applyNumberFormat="1" applyFont="1" applyFill="1" applyBorder="1" applyAlignment="1" applyProtection="1">
      <alignment horizontal="right"/>
    </xf>
    <xf numFmtId="38" fontId="16" fillId="3" borderId="19" xfId="0" applyNumberFormat="1" applyFont="1" applyFill="1" applyBorder="1" applyAlignment="1" applyProtection="1">
      <alignment horizontal="right"/>
      <protection locked="0"/>
    </xf>
    <xf numFmtId="38" fontId="16" fillId="2" borderId="18" xfId="0" applyNumberFormat="1" applyFont="1" applyFill="1" applyBorder="1" applyAlignment="1" applyProtection="1">
      <alignment horizontal="right"/>
      <protection locked="0"/>
    </xf>
    <xf numFmtId="38" fontId="16" fillId="2" borderId="19" xfId="0" applyNumberFormat="1" applyFont="1" applyFill="1" applyBorder="1" applyAlignment="1" applyProtection="1">
      <alignment horizontal="right"/>
      <protection locked="0"/>
    </xf>
    <xf numFmtId="0" fontId="16" fillId="0" borderId="20" xfId="0" applyFont="1" applyFill="1" applyBorder="1" applyAlignment="1">
      <alignment horizontal="left" indent="1"/>
    </xf>
    <xf numFmtId="38" fontId="16" fillId="0" borderId="21" xfId="0" applyNumberFormat="1" applyFont="1" applyFill="1" applyBorder="1" applyAlignment="1" applyProtection="1">
      <alignment horizontal="right"/>
      <protection locked="0"/>
    </xf>
    <xf numFmtId="38" fontId="16" fillId="2" borderId="22" xfId="0" applyNumberFormat="1" applyFont="1" applyFill="1" applyBorder="1" applyAlignment="1">
      <alignment horizontal="right"/>
    </xf>
    <xf numFmtId="0" fontId="16" fillId="0" borderId="23" xfId="0" applyFont="1" applyFill="1" applyBorder="1" applyAlignment="1">
      <alignment horizontal="left" indent="1"/>
    </xf>
    <xf numFmtId="38" fontId="16" fillId="2" borderId="24" xfId="0" applyNumberFormat="1" applyFont="1" applyFill="1" applyBorder="1" applyAlignment="1">
      <alignment horizontal="right"/>
    </xf>
    <xf numFmtId="38" fontId="16" fillId="2" borderId="25" xfId="0" applyNumberFormat="1" applyFont="1" applyFill="1" applyBorder="1" applyAlignment="1">
      <alignment horizontal="right"/>
    </xf>
    <xf numFmtId="0" fontId="16" fillId="0" borderId="14" xfId="0" applyFont="1" applyFill="1" applyBorder="1" applyAlignment="1">
      <alignment horizontal="left" indent="1"/>
    </xf>
    <xf numFmtId="38" fontId="16" fillId="0" borderId="15" xfId="0" applyNumberFormat="1" applyFont="1" applyFill="1" applyBorder="1" applyAlignment="1" applyProtection="1">
      <alignment horizontal="right"/>
      <protection locked="0"/>
    </xf>
    <xf numFmtId="38" fontId="16" fillId="3" borderId="16" xfId="0" applyNumberFormat="1" applyFont="1" applyFill="1" applyBorder="1" applyAlignment="1" applyProtection="1">
      <alignment horizontal="right"/>
      <protection locked="0"/>
    </xf>
    <xf numFmtId="38" fontId="16" fillId="0" borderId="26" xfId="0" applyNumberFormat="1" applyFont="1" applyFill="1" applyBorder="1" applyAlignment="1" applyProtection="1">
      <alignment horizontal="right"/>
      <protection locked="0"/>
    </xf>
    <xf numFmtId="38" fontId="16" fillId="2" borderId="27" xfId="0" applyNumberFormat="1" applyFont="1" applyFill="1" applyBorder="1" applyAlignment="1">
      <alignment horizontal="right"/>
    </xf>
    <xf numFmtId="38" fontId="16" fillId="0" borderId="18" xfId="0" applyNumberFormat="1" applyFont="1" applyFill="1" applyBorder="1" applyAlignment="1">
      <alignment horizontal="right"/>
    </xf>
    <xf numFmtId="38" fontId="16" fillId="0" borderId="19" xfId="0" applyNumberFormat="1" applyFont="1" applyFill="1" applyBorder="1" applyAlignment="1">
      <alignment horizontal="right"/>
    </xf>
    <xf numFmtId="38" fontId="16" fillId="2" borderId="21" xfId="0" applyNumberFormat="1" applyFont="1" applyFill="1" applyBorder="1" applyAlignment="1">
      <alignment horizontal="right"/>
    </xf>
    <xf numFmtId="0" fontId="16" fillId="0" borderId="17" xfId="0" applyFont="1" applyFill="1" applyBorder="1" applyAlignment="1">
      <alignment horizontal="left" vertical="center" indent="1"/>
    </xf>
    <xf numFmtId="38" fontId="16" fillId="0" borderId="18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Border="1" applyAlignment="1">
      <alignment vertical="center"/>
    </xf>
    <xf numFmtId="0" fontId="16" fillId="0" borderId="23" xfId="0" applyFont="1" applyFill="1" applyBorder="1" applyAlignment="1">
      <alignment horizontal="left" vertical="center" indent="1"/>
    </xf>
    <xf numFmtId="0" fontId="16" fillId="0" borderId="2" xfId="0" applyFont="1" applyFill="1" applyBorder="1" applyAlignment="1">
      <alignment horizontal="left" indent="1"/>
    </xf>
    <xf numFmtId="38" fontId="16" fillId="2" borderId="2" xfId="0" applyNumberFormat="1" applyFont="1" applyFill="1" applyBorder="1" applyAlignment="1" applyProtection="1">
      <alignment horizontal="right"/>
    </xf>
    <xf numFmtId="38" fontId="16" fillId="0" borderId="2" xfId="0" applyNumberFormat="1" applyFont="1" applyFill="1" applyBorder="1" applyAlignment="1" applyProtection="1">
      <alignment horizontal="right"/>
      <protection locked="0"/>
    </xf>
    <xf numFmtId="0" fontId="18" fillId="0" borderId="2" xfId="0" applyFont="1" applyFill="1" applyBorder="1" applyAlignment="1">
      <alignment horizontal="left" indent="1"/>
    </xf>
    <xf numFmtId="0" fontId="18" fillId="0" borderId="2" xfId="0" applyFont="1" applyFill="1" applyBorder="1" applyAlignment="1" applyProtection="1">
      <alignment horizontal="left" indent="1"/>
      <protection locked="0"/>
    </xf>
    <xf numFmtId="0" fontId="18" fillId="0" borderId="2" xfId="0" applyFont="1" applyFill="1" applyBorder="1" applyAlignment="1" applyProtection="1">
      <alignment horizontal="left" vertical="center" indent="1"/>
      <protection locked="0"/>
    </xf>
    <xf numFmtId="0" fontId="16" fillId="0" borderId="2" xfId="0" applyFont="1" applyFill="1" applyBorder="1" applyAlignment="1" applyProtection="1">
      <alignment horizontal="left" vertical="center" indent="1"/>
      <protection locked="0"/>
    </xf>
    <xf numFmtId="0" fontId="18" fillId="0" borderId="2" xfId="0" applyFont="1" applyFill="1" applyBorder="1" applyAlignment="1" applyProtection="1">
      <alignment horizontal="left" vertical="center"/>
      <protection locked="0"/>
    </xf>
    <xf numFmtId="38" fontId="16" fillId="2" borderId="2" xfId="0" applyNumberFormat="1" applyFont="1" applyFill="1" applyBorder="1" applyAlignment="1">
      <alignment horizontal="right"/>
    </xf>
    <xf numFmtId="0" fontId="19" fillId="0" borderId="7" xfId="0" applyFont="1" applyFill="1" applyBorder="1" applyAlignment="1">
      <alignment horizontal="left"/>
    </xf>
    <xf numFmtId="0" fontId="20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Protection="1"/>
    <xf numFmtId="0" fontId="6" fillId="0" borderId="0" xfId="0" applyFont="1" applyBorder="1" applyAlignment="1"/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 applyProtection="1">
      <alignment horizontal="center"/>
    </xf>
    <xf numFmtId="0" fontId="8" fillId="0" borderId="11" xfId="0" applyFont="1" applyFill="1" applyBorder="1" applyAlignment="1" applyProtection="1">
      <alignment horizontal="center"/>
    </xf>
    <xf numFmtId="0" fontId="5" fillId="0" borderId="1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/>
    </xf>
    <xf numFmtId="0" fontId="5" fillId="0" borderId="2" xfId="0" applyFont="1" applyBorder="1" applyAlignment="1">
      <alignment horizontal="center"/>
    </xf>
    <xf numFmtId="0" fontId="10" fillId="0" borderId="0" xfId="0" applyFont="1" applyFill="1" applyAlignment="1"/>
    <xf numFmtId="0" fontId="6" fillId="0" borderId="0" xfId="0" applyFont="1" applyAlignment="1"/>
    <xf numFmtId="0" fontId="5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0" borderId="28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</cellXfs>
  <cellStyles count="6">
    <cellStyle name="Comma" xfId="1" builtinId="3"/>
    <cellStyle name="Euro" xfId="2"/>
    <cellStyle name="Hyperlink" xfId="3" builtinId="8"/>
    <cellStyle name="Normal" xfId="0" builtinId="0"/>
    <cellStyle name="Normal_Casestdy draft" xfId="4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66"/>
  <sheetViews>
    <sheetView showGridLines="0" tabSelected="1" zoomScale="80" zoomScaleNormal="80" zoomScaleSheetLayoutView="100" workbookViewId="0">
      <selection activeCell="O15" sqref="O15"/>
    </sheetView>
  </sheetViews>
  <sheetFormatPr defaultRowHeight="15" x14ac:dyDescent="0.3"/>
  <cols>
    <col min="1" max="1" width="5.7109375" style="2" customWidth="1"/>
    <col min="2" max="2" width="45.140625" style="2" customWidth="1"/>
    <col min="3" max="5" width="14.42578125" style="2" bestFit="1" customWidth="1"/>
    <col min="6" max="8" width="14.7109375" style="2" customWidth="1"/>
    <col min="9" max="16384" width="9.140625" style="2"/>
  </cols>
  <sheetData>
    <row r="1" spans="1:26" ht="15" customHeight="1" x14ac:dyDescent="0.3">
      <c r="A1" s="22" t="s">
        <v>13</v>
      </c>
      <c r="B1" s="1" t="s">
        <v>225</v>
      </c>
      <c r="C1" s="1"/>
      <c r="D1" s="1"/>
      <c r="E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3">
      <c r="A2" s="22" t="s">
        <v>14</v>
      </c>
      <c r="B2" s="23">
        <v>42643</v>
      </c>
      <c r="C2" s="1"/>
      <c r="D2" s="1"/>
      <c r="E2" s="1"/>
      <c r="F2" s="1"/>
      <c r="G2" s="1"/>
      <c r="H2" s="2" t="s">
        <v>15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thickBot="1" x14ac:dyDescent="0.35">
      <c r="A3" s="82"/>
      <c r="B3" s="83" t="s">
        <v>178</v>
      </c>
      <c r="F3" s="1"/>
      <c r="G3" s="1"/>
      <c r="H3" s="26" t="s">
        <v>16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 x14ac:dyDescent="0.35">
      <c r="A4" s="144"/>
      <c r="B4" s="145"/>
      <c r="C4" s="147" t="s">
        <v>17</v>
      </c>
      <c r="D4" s="148"/>
      <c r="E4" s="149"/>
      <c r="F4" s="150" t="s">
        <v>18</v>
      </c>
      <c r="G4" s="151"/>
      <c r="H4" s="15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3">
      <c r="A5" s="3" t="s">
        <v>0</v>
      </c>
      <c r="B5" s="94" t="s">
        <v>22</v>
      </c>
      <c r="C5" s="90" t="s">
        <v>19</v>
      </c>
      <c r="D5" s="4" t="s">
        <v>183</v>
      </c>
      <c r="E5" s="86" t="s">
        <v>21</v>
      </c>
      <c r="F5" s="90" t="s">
        <v>19</v>
      </c>
      <c r="G5" s="4" t="s">
        <v>183</v>
      </c>
      <c r="H5" s="5" t="s">
        <v>21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3">
      <c r="A6" s="3">
        <v>1</v>
      </c>
      <c r="B6" s="95" t="s">
        <v>23</v>
      </c>
      <c r="C6" s="91">
        <v>140865959.75999999</v>
      </c>
      <c r="D6" s="6">
        <v>183723433.00410002</v>
      </c>
      <c r="E6" s="87">
        <v>324589392.76410002</v>
      </c>
      <c r="F6" s="91">
        <v>125110958.42</v>
      </c>
      <c r="G6" s="6">
        <v>279602255.85170001</v>
      </c>
      <c r="H6" s="7">
        <v>404713214.27170002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3">
      <c r="A7" s="3">
        <v>2</v>
      </c>
      <c r="B7" s="95" t="s">
        <v>24</v>
      </c>
      <c r="C7" s="91">
        <v>93139163.150000006</v>
      </c>
      <c r="D7" s="6">
        <v>677530531.8714</v>
      </c>
      <c r="E7" s="87">
        <v>770669695.02139997</v>
      </c>
      <c r="F7" s="91">
        <v>91409434.019999996</v>
      </c>
      <c r="G7" s="6">
        <v>477228625.76370001</v>
      </c>
      <c r="H7" s="7">
        <v>568638059.78369999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3">
      <c r="A8" s="3">
        <v>3</v>
      </c>
      <c r="B8" s="95" t="s">
        <v>25</v>
      </c>
      <c r="C8" s="91">
        <v>832161.91999999993</v>
      </c>
      <c r="D8" s="6">
        <v>420303658.69740003</v>
      </c>
      <c r="E8" s="87">
        <v>421135820.61740005</v>
      </c>
      <c r="F8" s="91">
        <v>571041.09</v>
      </c>
      <c r="G8" s="6">
        <v>404069183.57319999</v>
      </c>
      <c r="H8" s="7">
        <v>404640224.66319996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3">
      <c r="A9" s="3">
        <v>4</v>
      </c>
      <c r="B9" s="95" t="s">
        <v>26</v>
      </c>
      <c r="C9" s="91">
        <v>0</v>
      </c>
      <c r="D9" s="6">
        <v>0</v>
      </c>
      <c r="E9" s="87">
        <v>0</v>
      </c>
      <c r="F9" s="91">
        <v>0</v>
      </c>
      <c r="G9" s="6">
        <v>0</v>
      </c>
      <c r="H9" s="7">
        <v>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 x14ac:dyDescent="0.3">
      <c r="A10" s="3">
        <v>5</v>
      </c>
      <c r="B10" s="95" t="s">
        <v>27</v>
      </c>
      <c r="C10" s="91">
        <v>593255956.68460011</v>
      </c>
      <c r="D10" s="6">
        <v>1200188.0218</v>
      </c>
      <c r="E10" s="87">
        <v>594456144.70640016</v>
      </c>
      <c r="F10" s="91">
        <v>614153686.63349998</v>
      </c>
      <c r="G10" s="6">
        <v>0</v>
      </c>
      <c r="H10" s="7">
        <v>614153686.63349998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 x14ac:dyDescent="0.3">
      <c r="A11" s="3">
        <v>6.1</v>
      </c>
      <c r="B11" s="96" t="s">
        <v>28</v>
      </c>
      <c r="C11" s="91">
        <v>1823477437.6100001</v>
      </c>
      <c r="D11" s="6">
        <v>3130992968.2266998</v>
      </c>
      <c r="E11" s="87">
        <v>4954470405.8367004</v>
      </c>
      <c r="F11" s="91">
        <v>1576790500.8399997</v>
      </c>
      <c r="G11" s="6">
        <v>2884661538.9007998</v>
      </c>
      <c r="H11" s="7">
        <v>4461452039.740799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 x14ac:dyDescent="0.3">
      <c r="A12" s="3">
        <v>6.2</v>
      </c>
      <c r="B12" s="96" t="s">
        <v>29</v>
      </c>
      <c r="C12" s="91">
        <v>-100248256.88313001</v>
      </c>
      <c r="D12" s="6">
        <v>-175197778.28687</v>
      </c>
      <c r="E12" s="87">
        <v>-275446035.17000002</v>
      </c>
      <c r="F12" s="91">
        <v>-88249743.99564001</v>
      </c>
      <c r="G12" s="6">
        <v>-195137033.39910001</v>
      </c>
      <c r="H12" s="7">
        <v>-283386777.39473999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 x14ac:dyDescent="0.3">
      <c r="A13" s="3">
        <v>6</v>
      </c>
      <c r="B13" s="95" t="s">
        <v>30</v>
      </c>
      <c r="C13" s="91">
        <v>1723229180.7268701</v>
      </c>
      <c r="D13" s="6">
        <v>2955795189.9398298</v>
      </c>
      <c r="E13" s="87">
        <v>4679024370.6667004</v>
      </c>
      <c r="F13" s="91">
        <v>1488540756.8443596</v>
      </c>
      <c r="G13" s="6">
        <v>2689524505.5016999</v>
      </c>
      <c r="H13" s="7">
        <v>4178065262.3460598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3">
      <c r="A14" s="3">
        <v>7</v>
      </c>
      <c r="B14" s="95" t="s">
        <v>31</v>
      </c>
      <c r="C14" s="91">
        <v>31959270.980000004</v>
      </c>
      <c r="D14" s="6">
        <v>23370957.562900003</v>
      </c>
      <c r="E14" s="87">
        <v>55330228.542900011</v>
      </c>
      <c r="F14" s="91">
        <v>28534692.330000002</v>
      </c>
      <c r="G14" s="6">
        <v>25023686.004939999</v>
      </c>
      <c r="H14" s="7">
        <v>53558378.334940001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3">
      <c r="A15" s="3">
        <v>8</v>
      </c>
      <c r="B15" s="95" t="s">
        <v>32</v>
      </c>
      <c r="C15" s="91">
        <v>44929248.910000004</v>
      </c>
      <c r="D15" s="6" t="s">
        <v>252</v>
      </c>
      <c r="E15" s="87">
        <v>44929248.910000004</v>
      </c>
      <c r="F15" s="91">
        <v>62684104.619999997</v>
      </c>
      <c r="G15" s="6" t="s">
        <v>252</v>
      </c>
      <c r="H15" s="7">
        <v>62684104.619999997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 x14ac:dyDescent="0.3">
      <c r="A16" s="3">
        <v>9</v>
      </c>
      <c r="B16" s="95" t="s">
        <v>33</v>
      </c>
      <c r="C16" s="91">
        <v>37714623.379999995</v>
      </c>
      <c r="D16" s="6">
        <v>0</v>
      </c>
      <c r="E16" s="87">
        <v>37714623.379999995</v>
      </c>
      <c r="F16" s="91">
        <v>44937741.379999995</v>
      </c>
      <c r="G16" s="6">
        <v>0</v>
      </c>
      <c r="H16" s="7">
        <v>44937741.379999995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3">
      <c r="A17" s="3">
        <v>10</v>
      </c>
      <c r="B17" s="95" t="s">
        <v>34</v>
      </c>
      <c r="C17" s="91">
        <v>321530975.47000003</v>
      </c>
      <c r="D17" s="6" t="s">
        <v>252</v>
      </c>
      <c r="E17" s="87">
        <v>321530975.47000003</v>
      </c>
      <c r="F17" s="91">
        <v>237992431.31999999</v>
      </c>
      <c r="G17" s="6" t="s">
        <v>252</v>
      </c>
      <c r="H17" s="7">
        <v>237992431.31999999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 x14ac:dyDescent="0.3">
      <c r="A18" s="3">
        <v>11</v>
      </c>
      <c r="B18" s="95" t="s">
        <v>35</v>
      </c>
      <c r="C18" s="91">
        <v>73271223.567399994</v>
      </c>
      <c r="D18" s="6">
        <v>45509870.659900002</v>
      </c>
      <c r="E18" s="87">
        <v>118781094.22729999</v>
      </c>
      <c r="F18" s="91">
        <v>77550099.640000001</v>
      </c>
      <c r="G18" s="6">
        <v>32137238.149700001</v>
      </c>
      <c r="H18" s="7">
        <v>109687337.7897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 x14ac:dyDescent="0.3">
      <c r="A19" s="3">
        <v>12</v>
      </c>
      <c r="B19" s="97" t="s">
        <v>36</v>
      </c>
      <c r="C19" s="91">
        <v>3060727764.5488701</v>
      </c>
      <c r="D19" s="6">
        <v>4307433829.7573299</v>
      </c>
      <c r="E19" s="87">
        <v>7368161594.3062</v>
      </c>
      <c r="F19" s="91">
        <v>2771484946.2978597</v>
      </c>
      <c r="G19" s="6">
        <v>3907585494.8449402</v>
      </c>
      <c r="H19" s="7">
        <v>6679070441.1427994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3">
      <c r="A20" s="3"/>
      <c r="B20" s="94" t="s">
        <v>37</v>
      </c>
      <c r="C20" s="92"/>
      <c r="D20" s="8"/>
      <c r="E20" s="88"/>
      <c r="F20" s="92"/>
      <c r="G20" s="8"/>
      <c r="H20" s="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 x14ac:dyDescent="0.3">
      <c r="A21" s="3">
        <v>13</v>
      </c>
      <c r="B21" s="95" t="s">
        <v>38</v>
      </c>
      <c r="C21" s="91">
        <v>22992587.949999999</v>
      </c>
      <c r="D21" s="6">
        <v>137106875.77219999</v>
      </c>
      <c r="E21" s="87">
        <v>160099463.72219998</v>
      </c>
      <c r="F21" s="91">
        <v>23287078.170000002</v>
      </c>
      <c r="G21" s="6">
        <v>41477680.787599996</v>
      </c>
      <c r="H21" s="7">
        <v>64764758.957599998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 x14ac:dyDescent="0.3">
      <c r="A22" s="3">
        <v>14</v>
      </c>
      <c r="B22" s="95" t="s">
        <v>39</v>
      </c>
      <c r="C22" s="91">
        <v>596893650.88000536</v>
      </c>
      <c r="D22" s="6">
        <v>841984848.93970048</v>
      </c>
      <c r="E22" s="87">
        <v>1438878499.819706</v>
      </c>
      <c r="F22" s="91">
        <v>537657939.68999994</v>
      </c>
      <c r="G22" s="6">
        <v>883000543.68490005</v>
      </c>
      <c r="H22" s="7">
        <v>1420658483.3748999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3">
      <c r="A23" s="3">
        <v>15</v>
      </c>
      <c r="B23" s="95" t="s">
        <v>40</v>
      </c>
      <c r="C23" s="91">
        <v>315841866.06999999</v>
      </c>
      <c r="D23" s="6">
        <v>898422988.4066</v>
      </c>
      <c r="E23" s="87">
        <v>1214264854.4765999</v>
      </c>
      <c r="F23" s="91">
        <v>255946819.98000002</v>
      </c>
      <c r="G23" s="6">
        <v>764867783.91069996</v>
      </c>
      <c r="H23" s="7">
        <v>1020814603.8907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3">
      <c r="A24" s="3">
        <v>16</v>
      </c>
      <c r="B24" s="95" t="s">
        <v>41</v>
      </c>
      <c r="C24" s="91">
        <v>207034746.11000001</v>
      </c>
      <c r="D24" s="6">
        <v>1695967322.3067</v>
      </c>
      <c r="E24" s="87">
        <v>1903002068.4166999</v>
      </c>
      <c r="F24" s="91">
        <v>202105389.52939999</v>
      </c>
      <c r="G24" s="6">
        <v>1594361720.3665001</v>
      </c>
      <c r="H24" s="7">
        <v>1796467109.8959002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3">
      <c r="A25" s="3">
        <v>17</v>
      </c>
      <c r="B25" s="95" t="s">
        <v>42</v>
      </c>
      <c r="C25" s="91">
        <v>0</v>
      </c>
      <c r="D25" s="6">
        <v>0</v>
      </c>
      <c r="E25" s="87">
        <v>0</v>
      </c>
      <c r="F25" s="91">
        <v>0</v>
      </c>
      <c r="G25" s="6">
        <v>0</v>
      </c>
      <c r="H25" s="7"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 x14ac:dyDescent="0.3">
      <c r="A26" s="3">
        <v>18</v>
      </c>
      <c r="B26" s="95" t="s">
        <v>43</v>
      </c>
      <c r="C26" s="91">
        <v>520287162.48000002</v>
      </c>
      <c r="D26" s="6">
        <v>416321398.55000001</v>
      </c>
      <c r="E26" s="87">
        <v>936608561.02999997</v>
      </c>
      <c r="F26" s="91">
        <v>526680576.63999999</v>
      </c>
      <c r="G26" s="6">
        <v>422112287.02999997</v>
      </c>
      <c r="H26" s="7">
        <v>948792863.66999996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 x14ac:dyDescent="0.3">
      <c r="A27" s="3">
        <v>19</v>
      </c>
      <c r="B27" s="95" t="s">
        <v>44</v>
      </c>
      <c r="C27" s="91">
        <v>8090053.5900000008</v>
      </c>
      <c r="D27" s="6">
        <v>30121513.6393</v>
      </c>
      <c r="E27" s="87">
        <v>38211567.2293</v>
      </c>
      <c r="F27" s="91">
        <v>6208850.2999999998</v>
      </c>
      <c r="G27" s="6">
        <v>37415458.680999994</v>
      </c>
      <c r="H27" s="7">
        <v>43624308.980999991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3">
      <c r="A28" s="3">
        <v>20</v>
      </c>
      <c r="B28" s="95" t="s">
        <v>45</v>
      </c>
      <c r="C28" s="91">
        <v>92043559.951800004</v>
      </c>
      <c r="D28" s="6">
        <v>48261152.745200001</v>
      </c>
      <c r="E28" s="87">
        <v>140304712.697</v>
      </c>
      <c r="F28" s="91">
        <v>107908815.04099999</v>
      </c>
      <c r="G28" s="6">
        <v>53694753.792000003</v>
      </c>
      <c r="H28" s="7">
        <v>161603568.833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 x14ac:dyDescent="0.3">
      <c r="A29" s="3">
        <v>21</v>
      </c>
      <c r="B29" s="95" t="s">
        <v>46</v>
      </c>
      <c r="C29" s="91">
        <v>12562250</v>
      </c>
      <c r="D29" s="6">
        <v>296958988.22000003</v>
      </c>
      <c r="E29" s="87">
        <v>309521238.22000003</v>
      </c>
      <c r="F29" s="91">
        <v>12562250</v>
      </c>
      <c r="G29" s="6">
        <v>229824400</v>
      </c>
      <c r="H29" s="7">
        <v>242386650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 x14ac:dyDescent="0.3">
      <c r="A30" s="3">
        <v>22</v>
      </c>
      <c r="B30" s="97" t="s">
        <v>47</v>
      </c>
      <c r="C30" s="91">
        <v>1775745877.0318055</v>
      </c>
      <c r="D30" s="6">
        <v>4365145088.5797005</v>
      </c>
      <c r="E30" s="87">
        <v>6140890965.6115046</v>
      </c>
      <c r="F30" s="91">
        <v>1672357719.3503997</v>
      </c>
      <c r="G30" s="6">
        <v>4026754628.2526999</v>
      </c>
      <c r="H30" s="7">
        <v>5699112347.6030998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 x14ac:dyDescent="0.3">
      <c r="A31" s="3"/>
      <c r="B31" s="94" t="s">
        <v>48</v>
      </c>
      <c r="C31" s="92"/>
      <c r="D31" s="8"/>
      <c r="E31" s="88"/>
      <c r="F31" s="92"/>
      <c r="G31" s="8"/>
      <c r="H31" s="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3">
      <c r="A32" s="3">
        <v>23</v>
      </c>
      <c r="B32" s="95" t="s">
        <v>49</v>
      </c>
      <c r="C32" s="91">
        <v>20021967.600000001</v>
      </c>
      <c r="D32" s="10" t="s">
        <v>252</v>
      </c>
      <c r="E32" s="87">
        <v>20021967.600000001</v>
      </c>
      <c r="F32" s="91">
        <v>19813147.199999999</v>
      </c>
      <c r="G32" s="6" t="s">
        <v>252</v>
      </c>
      <c r="H32" s="7">
        <v>19813147.199999999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58" ht="18" customHeight="1" x14ac:dyDescent="0.3">
      <c r="A33" s="3">
        <v>24</v>
      </c>
      <c r="B33" s="95" t="s">
        <v>50</v>
      </c>
      <c r="C33" s="91">
        <v>0</v>
      </c>
      <c r="D33" s="10" t="s">
        <v>252</v>
      </c>
      <c r="E33" s="87">
        <v>0</v>
      </c>
      <c r="F33" s="91">
        <v>0</v>
      </c>
      <c r="G33" s="6" t="s">
        <v>252</v>
      </c>
      <c r="H33" s="7"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58" ht="18" customHeight="1" x14ac:dyDescent="0.3">
      <c r="A34" s="3">
        <v>25</v>
      </c>
      <c r="B34" s="96" t="s">
        <v>51</v>
      </c>
      <c r="C34" s="91">
        <v>0</v>
      </c>
      <c r="D34" s="10" t="s">
        <v>252</v>
      </c>
      <c r="E34" s="87">
        <v>0</v>
      </c>
      <c r="F34" s="91">
        <v>-1272</v>
      </c>
      <c r="G34" s="6" t="s">
        <v>252</v>
      </c>
      <c r="H34" s="7">
        <v>-1272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58" ht="18" customHeight="1" x14ac:dyDescent="0.3">
      <c r="A35" s="3">
        <v>26</v>
      </c>
      <c r="B35" s="95" t="s">
        <v>52</v>
      </c>
      <c r="C35" s="91">
        <v>439358082.06999999</v>
      </c>
      <c r="D35" s="10" t="s">
        <v>252</v>
      </c>
      <c r="E35" s="87">
        <v>439358082.06999999</v>
      </c>
      <c r="F35" s="91">
        <v>424543695.44</v>
      </c>
      <c r="G35" s="6" t="s">
        <v>252</v>
      </c>
      <c r="H35" s="7">
        <v>424543695.44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58" ht="18" customHeight="1" x14ac:dyDescent="0.3">
      <c r="A36" s="3">
        <v>27</v>
      </c>
      <c r="B36" s="95" t="s">
        <v>53</v>
      </c>
      <c r="C36" s="91">
        <v>0</v>
      </c>
      <c r="D36" s="10" t="s">
        <v>252</v>
      </c>
      <c r="E36" s="87">
        <v>0</v>
      </c>
      <c r="F36" s="91">
        <v>0</v>
      </c>
      <c r="G36" s="6" t="s">
        <v>252</v>
      </c>
      <c r="H36" s="7"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58" ht="18" customHeight="1" x14ac:dyDescent="0.3">
      <c r="A37" s="3">
        <v>28</v>
      </c>
      <c r="B37" s="95" t="s">
        <v>54</v>
      </c>
      <c r="C37" s="91">
        <v>697849733.21179998</v>
      </c>
      <c r="D37" s="10" t="s">
        <v>252</v>
      </c>
      <c r="E37" s="87">
        <v>697849733.21179998</v>
      </c>
      <c r="F37" s="91">
        <v>493318559.1415</v>
      </c>
      <c r="G37" s="6" t="s">
        <v>252</v>
      </c>
      <c r="H37" s="7">
        <v>493318559.1415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58" ht="18" customHeight="1" x14ac:dyDescent="0.3">
      <c r="A38" s="3">
        <v>29</v>
      </c>
      <c r="B38" s="95" t="s">
        <v>55</v>
      </c>
      <c r="C38" s="91">
        <v>70040845.019999996</v>
      </c>
      <c r="D38" s="10" t="s">
        <v>252</v>
      </c>
      <c r="E38" s="87">
        <v>70040845.019999996</v>
      </c>
      <c r="F38" s="91">
        <v>42283963.420000002</v>
      </c>
      <c r="G38" s="6" t="s">
        <v>252</v>
      </c>
      <c r="H38" s="7">
        <v>42283963.420000002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58" ht="18" customHeight="1" x14ac:dyDescent="0.3">
      <c r="A39" s="3">
        <v>30</v>
      </c>
      <c r="B39" s="97" t="s">
        <v>56</v>
      </c>
      <c r="C39" s="91">
        <v>1227270627.9017999</v>
      </c>
      <c r="D39" s="10" t="s">
        <v>252</v>
      </c>
      <c r="E39" s="87">
        <v>1227270627.9017999</v>
      </c>
      <c r="F39" s="91">
        <v>979958093.20149994</v>
      </c>
      <c r="G39" s="6" t="s">
        <v>252</v>
      </c>
      <c r="H39" s="7">
        <v>979958093.20149994</v>
      </c>
    </row>
    <row r="40" spans="1:58" ht="18" customHeight="1" thickBot="1" x14ac:dyDescent="0.35">
      <c r="A40" s="11">
        <v>31</v>
      </c>
      <c r="B40" s="98" t="s">
        <v>57</v>
      </c>
      <c r="C40" s="93">
        <v>3003016504.9336052</v>
      </c>
      <c r="D40" s="12">
        <v>4365145088.5797005</v>
      </c>
      <c r="E40" s="89">
        <v>7368161593.5133057</v>
      </c>
      <c r="F40" s="93">
        <v>2652315812.5518999</v>
      </c>
      <c r="G40" s="12">
        <v>4026754628.2526999</v>
      </c>
      <c r="H40" s="13">
        <v>6679070440.8045998</v>
      </c>
    </row>
    <row r="41" spans="1:58" ht="18" customHeight="1" x14ac:dyDescent="0.3">
      <c r="A41" s="14"/>
      <c r="B41" s="15"/>
      <c r="C41" s="16"/>
      <c r="D41" s="16"/>
      <c r="E41" s="16"/>
      <c r="F41" s="16"/>
      <c r="G41" s="16"/>
      <c r="H41" s="16"/>
    </row>
    <row r="42" spans="1:58" ht="30" x14ac:dyDescent="0.3">
      <c r="A42" s="84" t="s">
        <v>177</v>
      </c>
      <c r="B42" s="85" t="s">
        <v>180</v>
      </c>
      <c r="C42" s="1"/>
      <c r="D42" s="18"/>
      <c r="E42" s="19"/>
      <c r="F42" s="1"/>
      <c r="G42" s="1"/>
      <c r="H42" s="1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</row>
    <row r="43" spans="1:58" ht="28.5" customHeight="1" x14ac:dyDescent="0.3">
      <c r="A43" s="17"/>
      <c r="B43" s="1"/>
      <c r="C43" s="1"/>
      <c r="D43" s="1"/>
      <c r="E43" s="19"/>
      <c r="F43" s="1"/>
      <c r="G43" s="1"/>
      <c r="H43" s="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1:58" ht="12" customHeight="1" x14ac:dyDescent="0.3">
      <c r="A44" s="1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</row>
    <row r="45" spans="1:58" ht="12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</row>
    <row r="46" spans="1:58" ht="12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</row>
    <row r="47" spans="1:58" ht="12" customHeight="1" x14ac:dyDescent="0.3"/>
    <row r="48" spans="1:58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  <row r="79" ht="12" customHeight="1" x14ac:dyDescent="0.3"/>
    <row r="80" ht="12" customHeight="1" x14ac:dyDescent="0.3"/>
    <row r="81" ht="12" customHeight="1" x14ac:dyDescent="0.3"/>
    <row r="82" ht="12" customHeight="1" x14ac:dyDescent="0.3"/>
    <row r="83" ht="12" customHeight="1" x14ac:dyDescent="0.3"/>
    <row r="84" ht="12" customHeight="1" x14ac:dyDescent="0.3"/>
    <row r="85" ht="12" customHeight="1" x14ac:dyDescent="0.3"/>
    <row r="86" ht="12" customHeight="1" x14ac:dyDescent="0.3"/>
    <row r="87" ht="12" customHeight="1" x14ac:dyDescent="0.3"/>
    <row r="88" ht="12" customHeight="1" x14ac:dyDescent="0.3"/>
    <row r="89" ht="12" customHeight="1" x14ac:dyDescent="0.3"/>
    <row r="90" ht="12" customHeight="1" x14ac:dyDescent="0.3"/>
    <row r="91" ht="12" customHeight="1" x14ac:dyDescent="0.3"/>
    <row r="92" ht="12" customHeight="1" x14ac:dyDescent="0.3"/>
    <row r="93" ht="12" customHeight="1" x14ac:dyDescent="0.3"/>
    <row r="94" ht="12" customHeight="1" x14ac:dyDescent="0.3"/>
    <row r="95" ht="12" customHeight="1" x14ac:dyDescent="0.3"/>
    <row r="96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  <row r="101" ht="12" customHeight="1" x14ac:dyDescent="0.3"/>
    <row r="102" ht="12" customHeight="1" x14ac:dyDescent="0.3"/>
    <row r="103" ht="12" customHeight="1" x14ac:dyDescent="0.3"/>
    <row r="104" ht="12" customHeight="1" x14ac:dyDescent="0.3"/>
    <row r="105" ht="12" customHeight="1" x14ac:dyDescent="0.3"/>
    <row r="106" ht="12" customHeight="1" x14ac:dyDescent="0.3"/>
    <row r="107" ht="12" customHeight="1" x14ac:dyDescent="0.3"/>
    <row r="108" ht="12" customHeight="1" x14ac:dyDescent="0.3"/>
    <row r="109" ht="12" customHeight="1" x14ac:dyDescent="0.3"/>
    <row r="110" ht="12" customHeight="1" x14ac:dyDescent="0.3"/>
    <row r="111" ht="12" customHeight="1" x14ac:dyDescent="0.3"/>
    <row r="112" ht="12" customHeight="1" x14ac:dyDescent="0.3"/>
    <row r="113" ht="12" customHeight="1" x14ac:dyDescent="0.3"/>
    <row r="114" ht="12" customHeight="1" x14ac:dyDescent="0.3"/>
    <row r="115" ht="12" customHeight="1" x14ac:dyDescent="0.3"/>
    <row r="116" ht="12" customHeight="1" x14ac:dyDescent="0.3"/>
    <row r="117" ht="12" customHeight="1" x14ac:dyDescent="0.3"/>
    <row r="118" ht="12" customHeight="1" x14ac:dyDescent="0.3"/>
    <row r="119" ht="12" customHeight="1" x14ac:dyDescent="0.3"/>
    <row r="120" ht="12" customHeight="1" x14ac:dyDescent="0.3"/>
    <row r="121" ht="12" customHeight="1" x14ac:dyDescent="0.3"/>
    <row r="122" ht="12" customHeight="1" x14ac:dyDescent="0.3"/>
    <row r="123" ht="12" customHeight="1" x14ac:dyDescent="0.3"/>
    <row r="124" ht="12" customHeight="1" x14ac:dyDescent="0.3"/>
    <row r="125" ht="12" customHeight="1" x14ac:dyDescent="0.3"/>
    <row r="126" ht="12" customHeight="1" x14ac:dyDescent="0.3"/>
    <row r="127" ht="12" customHeight="1" x14ac:dyDescent="0.3"/>
    <row r="128" ht="12" customHeight="1" x14ac:dyDescent="0.3"/>
    <row r="129" ht="12" customHeight="1" x14ac:dyDescent="0.3"/>
    <row r="130" ht="12" customHeight="1" x14ac:dyDescent="0.3"/>
    <row r="131" ht="12" customHeight="1" x14ac:dyDescent="0.3"/>
    <row r="132" ht="12" customHeight="1" x14ac:dyDescent="0.3"/>
    <row r="133" ht="12" customHeight="1" x14ac:dyDescent="0.3"/>
    <row r="134" ht="12" customHeight="1" x14ac:dyDescent="0.3"/>
    <row r="135" ht="12" customHeight="1" x14ac:dyDescent="0.3"/>
    <row r="136" ht="12" customHeight="1" x14ac:dyDescent="0.3"/>
    <row r="137" ht="12" customHeight="1" x14ac:dyDescent="0.3"/>
    <row r="138" ht="12" customHeight="1" x14ac:dyDescent="0.3"/>
    <row r="139" ht="12" customHeight="1" x14ac:dyDescent="0.3"/>
    <row r="140" ht="12" customHeight="1" x14ac:dyDescent="0.3"/>
    <row r="141" ht="12" customHeight="1" x14ac:dyDescent="0.3"/>
    <row r="142" ht="12" customHeight="1" x14ac:dyDescent="0.3"/>
    <row r="143" ht="12" customHeight="1" x14ac:dyDescent="0.3"/>
    <row r="144" ht="12" customHeight="1" x14ac:dyDescent="0.3"/>
    <row r="145" ht="12" customHeight="1" x14ac:dyDescent="0.3"/>
    <row r="146" ht="12" customHeight="1" x14ac:dyDescent="0.3"/>
    <row r="147" ht="12" customHeight="1" x14ac:dyDescent="0.3"/>
    <row r="148" ht="12" customHeight="1" x14ac:dyDescent="0.3"/>
    <row r="149" ht="12" customHeight="1" x14ac:dyDescent="0.3"/>
    <row r="150" ht="12" customHeight="1" x14ac:dyDescent="0.3"/>
    <row r="151" ht="12" customHeight="1" x14ac:dyDescent="0.3"/>
    <row r="152" ht="12" customHeight="1" x14ac:dyDescent="0.3"/>
    <row r="153" ht="12" customHeight="1" x14ac:dyDescent="0.3"/>
    <row r="154" ht="12" customHeight="1" x14ac:dyDescent="0.3"/>
    <row r="155" ht="12" customHeight="1" x14ac:dyDescent="0.3"/>
    <row r="156" ht="12" customHeight="1" x14ac:dyDescent="0.3"/>
    <row r="157" ht="12" customHeight="1" x14ac:dyDescent="0.3"/>
    <row r="158" ht="12" customHeight="1" x14ac:dyDescent="0.3"/>
    <row r="159" ht="12" customHeight="1" x14ac:dyDescent="0.3"/>
    <row r="160" ht="12" customHeight="1" x14ac:dyDescent="0.3"/>
    <row r="161" ht="12" customHeight="1" x14ac:dyDescent="0.3"/>
    <row r="162" ht="12" customHeight="1" x14ac:dyDescent="0.3"/>
    <row r="163" ht="12" customHeight="1" x14ac:dyDescent="0.3"/>
    <row r="164" ht="12" customHeight="1" x14ac:dyDescent="0.3"/>
    <row r="165" ht="12" customHeight="1" x14ac:dyDescent="0.3"/>
    <row r="166" ht="12" customHeight="1" x14ac:dyDescent="0.3"/>
  </sheetData>
  <mergeCells count="2">
    <mergeCell ref="C4:E4"/>
    <mergeCell ref="F4:H4"/>
  </mergeCells>
  <phoneticPr fontId="2" type="noConversion"/>
  <dataValidations count="1">
    <dataValidation type="date" operator="greaterThanOrEqual" allowBlank="1" showInputMessage="1" showErrorMessage="1" error="Date" promptTitle="Reporting Period" sqref="B2">
      <formula1>36526</formula1>
    </dataValidation>
  </dataValidations>
  <pageMargins left="0.55000000000000004" right="0.26" top="0.33" bottom="0.24" header="0.2" footer="0.17"/>
  <pageSetup scale="76" orientation="portrait" r:id="rId1"/>
  <headerFooter alignWithMargins="0">
    <oddHeader>&amp;R&amp;"Geo_Arial,Regular"&amp;9Annex to Transparency Regulation about Financial Condition of a Commercial Bank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72"/>
  <sheetViews>
    <sheetView showGridLines="0" zoomScale="80" zoomScaleNormal="80" zoomScaleSheetLayoutView="100" workbookViewId="0">
      <selection activeCell="K6" sqref="K6"/>
    </sheetView>
  </sheetViews>
  <sheetFormatPr defaultRowHeight="15" x14ac:dyDescent="0.3"/>
  <cols>
    <col min="1" max="1" width="6.7109375" style="20" bestFit="1" customWidth="1"/>
    <col min="2" max="2" width="53" style="20" bestFit="1" customWidth="1"/>
    <col min="3" max="5" width="12.42578125" style="20" bestFit="1" customWidth="1"/>
    <col min="6" max="8" width="14.5703125" style="21" customWidth="1"/>
    <col min="9" max="79" width="9.140625" style="17"/>
    <col min="80" max="16384" width="9.140625" style="21"/>
  </cols>
  <sheetData>
    <row r="1" spans="1:8" x14ac:dyDescent="0.3">
      <c r="D1" s="156"/>
      <c r="E1" s="157"/>
      <c r="F1" s="157"/>
      <c r="G1" s="157"/>
      <c r="H1" s="157"/>
    </row>
    <row r="2" spans="1:8" ht="16.5" customHeight="1" x14ac:dyDescent="0.3">
      <c r="A2" s="22" t="s">
        <v>13</v>
      </c>
      <c r="B2" s="1" t="str">
        <f>'RC'!B1</f>
        <v>TBC bank</v>
      </c>
      <c r="C2" s="1"/>
      <c r="D2" s="1"/>
      <c r="E2" s="1"/>
      <c r="H2" s="1"/>
    </row>
    <row r="3" spans="1:8" ht="15" customHeight="1" x14ac:dyDescent="0.3">
      <c r="A3" s="22" t="s">
        <v>14</v>
      </c>
      <c r="B3" s="23">
        <f>'RC'!B2</f>
        <v>42643</v>
      </c>
      <c r="C3" s="1"/>
      <c r="D3" s="1"/>
      <c r="E3" s="1"/>
      <c r="H3" s="2" t="s">
        <v>113</v>
      </c>
    </row>
    <row r="4" spans="1:8" ht="18" customHeight="1" x14ac:dyDescent="0.3">
      <c r="A4" s="24"/>
      <c r="B4" s="25" t="s">
        <v>179</v>
      </c>
      <c r="C4" s="1"/>
      <c r="D4" s="1"/>
      <c r="E4" s="1"/>
      <c r="H4" s="26" t="s">
        <v>16</v>
      </c>
    </row>
    <row r="5" spans="1:8" ht="18" customHeight="1" x14ac:dyDescent="0.35">
      <c r="A5" s="27"/>
      <c r="B5" s="28"/>
      <c r="C5" s="153" t="s">
        <v>17</v>
      </c>
      <c r="D5" s="153"/>
      <c r="E5" s="153"/>
      <c r="F5" s="154" t="s">
        <v>18</v>
      </c>
      <c r="G5" s="155"/>
      <c r="H5" s="155"/>
    </row>
    <row r="6" spans="1:8" s="104" customFormat="1" ht="12.75" x14ac:dyDescent="0.2">
      <c r="A6" s="102" t="s">
        <v>0</v>
      </c>
      <c r="B6" s="103"/>
      <c r="C6" s="4" t="s">
        <v>19</v>
      </c>
      <c r="D6" s="4" t="s">
        <v>20</v>
      </c>
      <c r="E6" s="4" t="s">
        <v>21</v>
      </c>
      <c r="F6" s="4" t="s">
        <v>19</v>
      </c>
      <c r="G6" s="4" t="s">
        <v>20</v>
      </c>
      <c r="H6" s="4" t="s">
        <v>21</v>
      </c>
    </row>
    <row r="7" spans="1:8" s="104" customFormat="1" x14ac:dyDescent="0.25">
      <c r="A7" s="105"/>
      <c r="B7" s="30" t="s">
        <v>181</v>
      </c>
      <c r="C7" s="107"/>
      <c r="D7" s="107"/>
      <c r="E7" s="108"/>
      <c r="F7" s="107"/>
      <c r="G7" s="107"/>
      <c r="H7" s="108"/>
    </row>
    <row r="8" spans="1:8" s="104" customFormat="1" x14ac:dyDescent="0.3">
      <c r="A8" s="105">
        <v>1</v>
      </c>
      <c r="B8" s="31" t="s">
        <v>58</v>
      </c>
      <c r="C8" s="107">
        <v>2856185.98</v>
      </c>
      <c r="D8" s="107">
        <v>78487.850000000006</v>
      </c>
      <c r="E8" s="109">
        <f t="shared" ref="E8:E21" si="0">C8+D8</f>
        <v>2934673.83</v>
      </c>
      <c r="F8" s="107">
        <v>1931497</v>
      </c>
      <c r="G8" s="107">
        <v>4396619.4400000004</v>
      </c>
      <c r="H8" s="109">
        <f t="shared" ref="H8:H18" si="1">F8+G8</f>
        <v>6328116.4400000004</v>
      </c>
    </row>
    <row r="9" spans="1:8" s="104" customFormat="1" x14ac:dyDescent="0.3">
      <c r="A9" s="105">
        <v>2</v>
      </c>
      <c r="B9" s="31" t="s">
        <v>59</v>
      </c>
      <c r="C9" s="110">
        <f>SUM(C10:C18)</f>
        <v>195993978.38</v>
      </c>
      <c r="D9" s="110">
        <f>SUM(D10:D18)</f>
        <v>214486019.34</v>
      </c>
      <c r="E9" s="109">
        <f t="shared" si="0"/>
        <v>410479997.72000003</v>
      </c>
      <c r="F9" s="110">
        <f>SUM(F10:F18)</f>
        <v>166321877.82999998</v>
      </c>
      <c r="G9" s="110">
        <f>SUM(G10:G18)</f>
        <v>209986078.82999998</v>
      </c>
      <c r="H9" s="109">
        <f t="shared" si="1"/>
        <v>376307956.65999997</v>
      </c>
    </row>
    <row r="10" spans="1:8" s="104" customFormat="1" x14ac:dyDescent="0.3">
      <c r="A10" s="105">
        <v>2.1</v>
      </c>
      <c r="B10" s="31" t="s">
        <v>60</v>
      </c>
      <c r="C10" s="107">
        <v>158967.18</v>
      </c>
      <c r="D10" s="107">
        <v>107710.78</v>
      </c>
      <c r="E10" s="109">
        <f t="shared" si="0"/>
        <v>266677.95999999996</v>
      </c>
      <c r="F10" s="107">
        <v>0</v>
      </c>
      <c r="G10" s="107">
        <v>0</v>
      </c>
      <c r="H10" s="109">
        <f t="shared" si="1"/>
        <v>0</v>
      </c>
    </row>
    <row r="11" spans="1:8" s="104" customFormat="1" x14ac:dyDescent="0.3">
      <c r="A11" s="105">
        <v>2.2000000000000002</v>
      </c>
      <c r="B11" s="31" t="s">
        <v>61</v>
      </c>
      <c r="C11" s="107">
        <v>25289822.320000004</v>
      </c>
      <c r="D11" s="107">
        <v>56428490.560000002</v>
      </c>
      <c r="E11" s="109">
        <f t="shared" si="0"/>
        <v>81718312.88000001</v>
      </c>
      <c r="F11" s="107">
        <v>22709054.339999981</v>
      </c>
      <c r="G11" s="107">
        <v>52272713.395999983</v>
      </c>
      <c r="H11" s="109">
        <f t="shared" si="1"/>
        <v>74981767.735999972</v>
      </c>
    </row>
    <row r="12" spans="1:8" s="104" customFormat="1" x14ac:dyDescent="0.3">
      <c r="A12" s="105">
        <v>2.2999999999999998</v>
      </c>
      <c r="B12" s="31" t="s">
        <v>62</v>
      </c>
      <c r="C12" s="107">
        <v>5337177.05</v>
      </c>
      <c r="D12" s="107">
        <v>9734452.6600000001</v>
      </c>
      <c r="E12" s="109">
        <f t="shared" si="0"/>
        <v>15071629.710000001</v>
      </c>
      <c r="F12" s="107">
        <v>5274780.76</v>
      </c>
      <c r="G12" s="107">
        <v>6741172.7884</v>
      </c>
      <c r="H12" s="109">
        <f t="shared" si="1"/>
        <v>12015953.5484</v>
      </c>
    </row>
    <row r="13" spans="1:8" s="104" customFormat="1" x14ac:dyDescent="0.3">
      <c r="A13" s="105">
        <v>2.4</v>
      </c>
      <c r="B13" s="31" t="s">
        <v>63</v>
      </c>
      <c r="C13" s="107">
        <v>1437566.56</v>
      </c>
      <c r="D13" s="107">
        <v>8002599.3700000001</v>
      </c>
      <c r="E13" s="109">
        <f t="shared" si="0"/>
        <v>9440165.9299999997</v>
      </c>
      <c r="F13" s="107">
        <v>2927458.71</v>
      </c>
      <c r="G13" s="107">
        <v>6007882.4850000003</v>
      </c>
      <c r="H13" s="109">
        <f t="shared" si="1"/>
        <v>8935341.1950000003</v>
      </c>
    </row>
    <row r="14" spans="1:8" s="104" customFormat="1" x14ac:dyDescent="0.3">
      <c r="A14" s="105">
        <v>2.5</v>
      </c>
      <c r="B14" s="31" t="s">
        <v>64</v>
      </c>
      <c r="C14" s="107">
        <v>3552445.5700000003</v>
      </c>
      <c r="D14" s="107">
        <v>7391855.9699999997</v>
      </c>
      <c r="E14" s="109">
        <f t="shared" si="0"/>
        <v>10944301.539999999</v>
      </c>
      <c r="F14" s="107">
        <v>1887753.3699999999</v>
      </c>
      <c r="G14" s="107">
        <v>7821719.5554999998</v>
      </c>
      <c r="H14" s="109">
        <f t="shared" si="1"/>
        <v>9709472.9254999999</v>
      </c>
    </row>
    <row r="15" spans="1:8" s="104" customFormat="1" x14ac:dyDescent="0.3">
      <c r="A15" s="105">
        <v>2.6</v>
      </c>
      <c r="B15" s="31" t="s">
        <v>65</v>
      </c>
      <c r="C15" s="107">
        <v>5028349.55</v>
      </c>
      <c r="D15" s="107">
        <v>13125270.969999999</v>
      </c>
      <c r="E15" s="109">
        <f t="shared" si="0"/>
        <v>18153620.52</v>
      </c>
      <c r="F15" s="107">
        <v>3882351.8</v>
      </c>
      <c r="G15" s="107">
        <v>14364331.855700001</v>
      </c>
      <c r="H15" s="109">
        <f t="shared" si="1"/>
        <v>18246683.655700002</v>
      </c>
    </row>
    <row r="16" spans="1:8" s="104" customFormat="1" x14ac:dyDescent="0.3">
      <c r="A16" s="105">
        <v>2.7</v>
      </c>
      <c r="B16" s="31" t="s">
        <v>66</v>
      </c>
      <c r="C16" s="107">
        <v>1504163.01</v>
      </c>
      <c r="D16" s="107">
        <v>10953120.190000001</v>
      </c>
      <c r="E16" s="109">
        <f t="shared" si="0"/>
        <v>12457283.200000001</v>
      </c>
      <c r="F16" s="107">
        <v>809690.71</v>
      </c>
      <c r="G16" s="107">
        <v>13906428.0173</v>
      </c>
      <c r="H16" s="109">
        <f t="shared" si="1"/>
        <v>14716118.727299999</v>
      </c>
    </row>
    <row r="17" spans="1:8" s="104" customFormat="1" x14ac:dyDescent="0.3">
      <c r="A17" s="105">
        <v>2.8</v>
      </c>
      <c r="B17" s="31" t="s">
        <v>67</v>
      </c>
      <c r="C17" s="107">
        <v>153286757.69</v>
      </c>
      <c r="D17" s="107">
        <v>96977967.680000007</v>
      </c>
      <c r="E17" s="109">
        <f t="shared" si="0"/>
        <v>250264725.37</v>
      </c>
      <c r="F17" s="107">
        <v>128486868.17</v>
      </c>
      <c r="G17" s="107">
        <v>97303334.650000006</v>
      </c>
      <c r="H17" s="109">
        <f t="shared" si="1"/>
        <v>225790202.81999999</v>
      </c>
    </row>
    <row r="18" spans="1:8" s="104" customFormat="1" x14ac:dyDescent="0.3">
      <c r="A18" s="105">
        <v>2.9</v>
      </c>
      <c r="B18" s="31" t="s">
        <v>68</v>
      </c>
      <c r="C18" s="107">
        <v>398729.44999999995</v>
      </c>
      <c r="D18" s="107">
        <v>11764551.159999998</v>
      </c>
      <c r="E18" s="109">
        <f t="shared" si="0"/>
        <v>12163280.609999998</v>
      </c>
      <c r="F18" s="107">
        <v>343919.97</v>
      </c>
      <c r="G18" s="107">
        <v>11568496.082100002</v>
      </c>
      <c r="H18" s="109">
        <f t="shared" si="1"/>
        <v>11912416.052100003</v>
      </c>
    </row>
    <row r="19" spans="1:8" s="104" customFormat="1" x14ac:dyDescent="0.3">
      <c r="A19" s="105">
        <v>3</v>
      </c>
      <c r="B19" s="31" t="s">
        <v>182</v>
      </c>
      <c r="C19" s="107">
        <v>10699700.529999999</v>
      </c>
      <c r="D19" s="107">
        <v>3074933.88</v>
      </c>
      <c r="E19" s="109">
        <f>C19+D19</f>
        <v>13774634.41</v>
      </c>
      <c r="F19" s="107">
        <v>104576.49000000209</v>
      </c>
      <c r="G19" s="107">
        <v>-8777906.2033600006</v>
      </c>
      <c r="H19" s="109">
        <f>F19+G19</f>
        <v>-8673329.7133599985</v>
      </c>
    </row>
    <row r="20" spans="1:8" s="104" customFormat="1" x14ac:dyDescent="0.3">
      <c r="A20" s="105">
        <v>4</v>
      </c>
      <c r="B20" s="31" t="s">
        <v>69</v>
      </c>
      <c r="C20" s="107">
        <v>41643725.119999997</v>
      </c>
      <c r="D20" s="107">
        <v>4225.3900000000003</v>
      </c>
      <c r="E20" s="109">
        <f t="shared" si="0"/>
        <v>41647950.509999998</v>
      </c>
      <c r="F20" s="107">
        <v>31299422.239999998</v>
      </c>
      <c r="G20" s="107">
        <v>0</v>
      </c>
      <c r="H20" s="109">
        <f t="shared" ref="H20:H21" si="2">F20+G20</f>
        <v>31299422.239999998</v>
      </c>
    </row>
    <row r="21" spans="1:8" s="104" customFormat="1" x14ac:dyDescent="0.3">
      <c r="A21" s="105">
        <v>5</v>
      </c>
      <c r="B21" s="31" t="s">
        <v>70</v>
      </c>
      <c r="C21" s="107">
        <v>0</v>
      </c>
      <c r="D21" s="107">
        <v>0</v>
      </c>
      <c r="E21" s="109">
        <f t="shared" si="0"/>
        <v>0</v>
      </c>
      <c r="F21" s="107">
        <v>0</v>
      </c>
      <c r="G21" s="107">
        <v>0</v>
      </c>
      <c r="H21" s="109">
        <f t="shared" si="2"/>
        <v>0</v>
      </c>
    </row>
    <row r="22" spans="1:8" s="104" customFormat="1" x14ac:dyDescent="0.3">
      <c r="A22" s="105">
        <v>6</v>
      </c>
      <c r="B22" s="32" t="s">
        <v>71</v>
      </c>
      <c r="C22" s="110">
        <f>C8+C9+C20+C21+C19</f>
        <v>251193590.00999999</v>
      </c>
      <c r="D22" s="110">
        <f>D8+D9+D20+D21+D19</f>
        <v>217643666.45999998</v>
      </c>
      <c r="E22" s="109">
        <f>C22+D22</f>
        <v>468837256.46999997</v>
      </c>
      <c r="F22" s="110">
        <f>F8+F9+F20+F21+F19</f>
        <v>199657373.56</v>
      </c>
      <c r="G22" s="110">
        <f>G8+G9+G20+G21+G19</f>
        <v>205604792.06663999</v>
      </c>
      <c r="H22" s="109">
        <f>F22+G22</f>
        <v>405262165.62663996</v>
      </c>
    </row>
    <row r="23" spans="1:8" s="104" customFormat="1" x14ac:dyDescent="0.25">
      <c r="A23" s="105"/>
      <c r="B23" s="30" t="s">
        <v>72</v>
      </c>
      <c r="C23" s="107"/>
      <c r="D23" s="107"/>
      <c r="E23" s="108"/>
      <c r="F23" s="107"/>
      <c r="G23" s="107"/>
      <c r="H23" s="108"/>
    </row>
    <row r="24" spans="1:8" s="104" customFormat="1" x14ac:dyDescent="0.3">
      <c r="A24" s="105">
        <v>7</v>
      </c>
      <c r="B24" s="31" t="s">
        <v>73</v>
      </c>
      <c r="C24" s="107">
        <v>21382546.890000001</v>
      </c>
      <c r="D24" s="107">
        <v>14618093.119999999</v>
      </c>
      <c r="E24" s="111">
        <f t="shared" ref="E24:E29" si="3">C24+D24</f>
        <v>36000640.009999998</v>
      </c>
      <c r="F24" s="107">
        <v>14032995.189999999</v>
      </c>
      <c r="G24" s="107">
        <v>13553834.09</v>
      </c>
      <c r="H24" s="111">
        <f t="shared" ref="H24:H29" si="4">F24+G24</f>
        <v>27586829.280000001</v>
      </c>
    </row>
    <row r="25" spans="1:8" s="104" customFormat="1" x14ac:dyDescent="0.3">
      <c r="A25" s="105">
        <v>8</v>
      </c>
      <c r="B25" s="31" t="s">
        <v>74</v>
      </c>
      <c r="C25" s="107">
        <v>15853936.09</v>
      </c>
      <c r="D25" s="107">
        <v>55183830.539999999</v>
      </c>
      <c r="E25" s="111">
        <f t="shared" si="3"/>
        <v>71037766.629999995</v>
      </c>
      <c r="F25" s="107">
        <v>14056924</v>
      </c>
      <c r="G25" s="107">
        <v>59289059.730000004</v>
      </c>
      <c r="H25" s="111">
        <f t="shared" si="4"/>
        <v>73345983.730000004</v>
      </c>
    </row>
    <row r="26" spans="1:8" s="104" customFormat="1" x14ac:dyDescent="0.3">
      <c r="A26" s="105">
        <v>9</v>
      </c>
      <c r="B26" s="31" t="s">
        <v>75</v>
      </c>
      <c r="C26" s="107">
        <v>1763192.91</v>
      </c>
      <c r="D26" s="107">
        <v>1928943.56</v>
      </c>
      <c r="E26" s="111">
        <f t="shared" si="3"/>
        <v>3692136.4699999997</v>
      </c>
      <c r="F26" s="107">
        <v>1643691.35</v>
      </c>
      <c r="G26" s="107">
        <v>1325609.58</v>
      </c>
      <c r="H26" s="111">
        <f t="shared" si="4"/>
        <v>2969300.93</v>
      </c>
    </row>
    <row r="27" spans="1:8" s="104" customFormat="1" x14ac:dyDescent="0.3">
      <c r="A27" s="105">
        <v>10</v>
      </c>
      <c r="B27" s="31" t="s">
        <v>76</v>
      </c>
      <c r="C27" s="107">
        <v>0</v>
      </c>
      <c r="D27" s="107">
        <v>0</v>
      </c>
      <c r="E27" s="111">
        <f t="shared" si="3"/>
        <v>0</v>
      </c>
      <c r="F27" s="107">
        <v>0</v>
      </c>
      <c r="G27" s="107">
        <v>0</v>
      </c>
      <c r="H27" s="111">
        <f t="shared" si="4"/>
        <v>0</v>
      </c>
    </row>
    <row r="28" spans="1:8" s="104" customFormat="1" x14ac:dyDescent="0.3">
      <c r="A28" s="105">
        <v>11</v>
      </c>
      <c r="B28" s="31" t="s">
        <v>77</v>
      </c>
      <c r="C28" s="107">
        <v>28244305.219999999</v>
      </c>
      <c r="D28" s="107">
        <v>40110605.240000002</v>
      </c>
      <c r="E28" s="111">
        <f t="shared" si="3"/>
        <v>68354910.460000008</v>
      </c>
      <c r="F28" s="107">
        <v>18824180.600000001</v>
      </c>
      <c r="G28" s="107">
        <v>42454838.229999997</v>
      </c>
      <c r="H28" s="111">
        <f t="shared" si="4"/>
        <v>61279018.829999998</v>
      </c>
    </row>
    <row r="29" spans="1:8" s="104" customFormat="1" x14ac:dyDescent="0.3">
      <c r="A29" s="105">
        <v>12</v>
      </c>
      <c r="B29" s="31" t="s">
        <v>78</v>
      </c>
      <c r="C29" s="107">
        <v>545359.43999999994</v>
      </c>
      <c r="D29" s="107">
        <v>17.14</v>
      </c>
      <c r="E29" s="111">
        <f t="shared" si="3"/>
        <v>545376.57999999996</v>
      </c>
      <c r="F29" s="107">
        <v>1131629.21</v>
      </c>
      <c r="G29" s="107">
        <v>0</v>
      </c>
      <c r="H29" s="111">
        <f t="shared" si="4"/>
        <v>1131629.21</v>
      </c>
    </row>
    <row r="30" spans="1:8" s="104" customFormat="1" x14ac:dyDescent="0.3">
      <c r="A30" s="105">
        <v>13</v>
      </c>
      <c r="B30" s="33" t="s">
        <v>79</v>
      </c>
      <c r="C30" s="110">
        <f>SUM(C24:C29)</f>
        <v>67789340.549999997</v>
      </c>
      <c r="D30" s="110">
        <f>SUM(D24:D29)</f>
        <v>111841489.60000001</v>
      </c>
      <c r="E30" s="111">
        <f>C30+D30</f>
        <v>179630830.15000001</v>
      </c>
      <c r="F30" s="110">
        <f>SUM(F24:F29)</f>
        <v>49689420.350000001</v>
      </c>
      <c r="G30" s="110">
        <f>SUM(G24:G29)</f>
        <v>116623341.63</v>
      </c>
      <c r="H30" s="111">
        <f>F30+G30</f>
        <v>166312761.97999999</v>
      </c>
    </row>
    <row r="31" spans="1:8" s="104" customFormat="1" x14ac:dyDescent="0.3">
      <c r="A31" s="105">
        <v>14</v>
      </c>
      <c r="B31" s="33" t="s">
        <v>80</v>
      </c>
      <c r="C31" s="110">
        <f>C22-C30</f>
        <v>183404249.45999998</v>
      </c>
      <c r="D31" s="110">
        <f>D22-D30</f>
        <v>105802176.85999997</v>
      </c>
      <c r="E31" s="109">
        <f>C31+D31</f>
        <v>289206426.31999993</v>
      </c>
      <c r="F31" s="110">
        <f>F22-F30</f>
        <v>149967953.21000001</v>
      </c>
      <c r="G31" s="110">
        <f>G22-G30</f>
        <v>88981450.436639994</v>
      </c>
      <c r="H31" s="109">
        <f>F31+G31</f>
        <v>238949403.64664</v>
      </c>
    </row>
    <row r="32" spans="1:8" s="104" customFormat="1" ht="12.75" x14ac:dyDescent="0.2">
      <c r="A32" s="105"/>
      <c r="B32" s="106"/>
      <c r="C32" s="107"/>
      <c r="D32" s="107"/>
      <c r="E32" s="108"/>
      <c r="F32" s="107"/>
      <c r="G32" s="107"/>
      <c r="H32" s="108"/>
    </row>
    <row r="33" spans="1:8" s="104" customFormat="1" x14ac:dyDescent="0.25">
      <c r="A33" s="105"/>
      <c r="B33" s="30" t="s">
        <v>81</v>
      </c>
      <c r="C33" s="107"/>
      <c r="D33" s="107"/>
      <c r="E33" s="112"/>
      <c r="F33" s="107"/>
      <c r="G33" s="107"/>
      <c r="H33" s="112"/>
    </row>
    <row r="34" spans="1:8" s="104" customFormat="1" x14ac:dyDescent="0.3">
      <c r="A34" s="105">
        <v>15</v>
      </c>
      <c r="B34" s="31" t="s">
        <v>82</v>
      </c>
      <c r="C34" s="113">
        <f>C35-C36</f>
        <v>54123781.400000006</v>
      </c>
      <c r="D34" s="113">
        <f>D35-D36</f>
        <v>10733891.7018</v>
      </c>
      <c r="E34" s="114">
        <f>C34+D34</f>
        <v>64857673.10180001</v>
      </c>
      <c r="F34" s="113">
        <f>F35-F36</f>
        <v>40211830.460000001</v>
      </c>
      <c r="G34" s="113">
        <f>G35-G36</f>
        <v>13445971.081499998</v>
      </c>
      <c r="H34" s="114">
        <f>F34+G34</f>
        <v>53657801.541500002</v>
      </c>
    </row>
    <row r="35" spans="1:8" s="104" customFormat="1" x14ac:dyDescent="0.3">
      <c r="A35" s="105">
        <v>15.1</v>
      </c>
      <c r="B35" s="31" t="s">
        <v>83</v>
      </c>
      <c r="C35" s="107">
        <v>73820517.980000004</v>
      </c>
      <c r="D35" s="107">
        <v>34957795.6818</v>
      </c>
      <c r="E35" s="114">
        <f>C35+D35</f>
        <v>108778313.6618</v>
      </c>
      <c r="F35" s="107">
        <v>58168476.960000001</v>
      </c>
      <c r="G35" s="107">
        <v>32478140.181499999</v>
      </c>
      <c r="H35" s="114">
        <f>F35+G35</f>
        <v>90646617.141499996</v>
      </c>
    </row>
    <row r="36" spans="1:8" s="104" customFormat="1" x14ac:dyDescent="0.3">
      <c r="A36" s="105">
        <v>15.2</v>
      </c>
      <c r="B36" s="31" t="s">
        <v>84</v>
      </c>
      <c r="C36" s="107">
        <v>19696736.579999998</v>
      </c>
      <c r="D36" s="107">
        <v>24223903.98</v>
      </c>
      <c r="E36" s="114">
        <f>C36+D36</f>
        <v>43920640.560000002</v>
      </c>
      <c r="F36" s="107">
        <v>17956646.5</v>
      </c>
      <c r="G36" s="107">
        <v>19032169.100000001</v>
      </c>
      <c r="H36" s="114">
        <f>F36+G36</f>
        <v>36988815.600000001</v>
      </c>
    </row>
    <row r="37" spans="1:8" s="104" customFormat="1" x14ac:dyDescent="0.3">
      <c r="A37" s="105">
        <v>16</v>
      </c>
      <c r="B37" s="31" t="s">
        <v>85</v>
      </c>
      <c r="C37" s="107">
        <v>1128677.93</v>
      </c>
      <c r="D37" s="107">
        <v>12521.11</v>
      </c>
      <c r="E37" s="109">
        <f t="shared" ref="E37:E66" si="5">C37+D37</f>
        <v>1141199.04</v>
      </c>
      <c r="F37" s="107">
        <v>2772018.39</v>
      </c>
      <c r="G37" s="107">
        <v>0</v>
      </c>
      <c r="H37" s="109">
        <f t="shared" ref="H37:H45" si="6">F37+G37</f>
        <v>2772018.39</v>
      </c>
    </row>
    <row r="38" spans="1:8" s="104" customFormat="1" x14ac:dyDescent="0.3">
      <c r="A38" s="105">
        <v>17</v>
      </c>
      <c r="B38" s="31" t="s">
        <v>86</v>
      </c>
      <c r="C38" s="107">
        <v>0</v>
      </c>
      <c r="D38" s="107">
        <v>0</v>
      </c>
      <c r="E38" s="109">
        <f t="shared" si="5"/>
        <v>0</v>
      </c>
      <c r="F38" s="107">
        <v>1500</v>
      </c>
      <c r="G38" s="107">
        <v>0</v>
      </c>
      <c r="H38" s="109">
        <f t="shared" si="6"/>
        <v>1500</v>
      </c>
    </row>
    <row r="39" spans="1:8" s="104" customFormat="1" x14ac:dyDescent="0.3">
      <c r="A39" s="105">
        <v>18</v>
      </c>
      <c r="B39" s="31" t="s">
        <v>87</v>
      </c>
      <c r="C39" s="107">
        <v>8806057.0500000007</v>
      </c>
      <c r="D39" s="107">
        <v>0</v>
      </c>
      <c r="E39" s="109">
        <f t="shared" si="5"/>
        <v>8806057.0500000007</v>
      </c>
      <c r="F39" s="107">
        <v>-0.01</v>
      </c>
      <c r="G39" s="107">
        <v>0</v>
      </c>
      <c r="H39" s="109">
        <f t="shared" si="6"/>
        <v>-0.01</v>
      </c>
    </row>
    <row r="40" spans="1:8" s="104" customFormat="1" x14ac:dyDescent="0.3">
      <c r="A40" s="105">
        <v>19</v>
      </c>
      <c r="B40" s="31" t="s">
        <v>88</v>
      </c>
      <c r="C40" s="107">
        <v>38392630.759999998</v>
      </c>
      <c r="D40" s="107">
        <v>0</v>
      </c>
      <c r="E40" s="109">
        <f t="shared" si="5"/>
        <v>38392630.759999998</v>
      </c>
      <c r="F40" s="107">
        <v>33904796.609999999</v>
      </c>
      <c r="G40" s="107">
        <v>0</v>
      </c>
      <c r="H40" s="109">
        <f t="shared" si="6"/>
        <v>33904796.609999999</v>
      </c>
    </row>
    <row r="41" spans="1:8" s="104" customFormat="1" x14ac:dyDescent="0.3">
      <c r="A41" s="105">
        <v>20</v>
      </c>
      <c r="B41" s="31" t="s">
        <v>89</v>
      </c>
      <c r="C41" s="107">
        <v>6549392.5</v>
      </c>
      <c r="D41" s="107">
        <v>0</v>
      </c>
      <c r="E41" s="109">
        <f t="shared" si="5"/>
        <v>6549392.5</v>
      </c>
      <c r="F41" s="107">
        <v>24856565.48</v>
      </c>
      <c r="G41" s="107">
        <v>0</v>
      </c>
      <c r="H41" s="109">
        <f t="shared" si="6"/>
        <v>24856565.48</v>
      </c>
    </row>
    <row r="42" spans="1:8" s="104" customFormat="1" x14ac:dyDescent="0.3">
      <c r="A42" s="105">
        <v>21</v>
      </c>
      <c r="B42" s="31" t="s">
        <v>90</v>
      </c>
      <c r="C42" s="107">
        <v>-616802.91</v>
      </c>
      <c r="D42" s="107">
        <v>0</v>
      </c>
      <c r="E42" s="109">
        <f t="shared" si="5"/>
        <v>-616802.91</v>
      </c>
      <c r="F42" s="107">
        <v>-64009.21</v>
      </c>
      <c r="G42" s="107">
        <v>0</v>
      </c>
      <c r="H42" s="109">
        <f t="shared" si="6"/>
        <v>-64009.21</v>
      </c>
    </row>
    <row r="43" spans="1:8" s="104" customFormat="1" x14ac:dyDescent="0.3">
      <c r="A43" s="105">
        <v>22</v>
      </c>
      <c r="B43" s="31" t="s">
        <v>91</v>
      </c>
      <c r="C43" s="107">
        <v>4507369.72</v>
      </c>
      <c r="D43" s="107">
        <v>8374015.8200000003</v>
      </c>
      <c r="E43" s="109">
        <f t="shared" si="5"/>
        <v>12881385.539999999</v>
      </c>
      <c r="F43" s="107">
        <v>2730780.48</v>
      </c>
      <c r="G43" s="107">
        <v>8004892.5300000003</v>
      </c>
      <c r="H43" s="109">
        <f t="shared" si="6"/>
        <v>10735673.01</v>
      </c>
    </row>
    <row r="44" spans="1:8" s="104" customFormat="1" x14ac:dyDescent="0.3">
      <c r="A44" s="115">
        <v>23</v>
      </c>
      <c r="B44" s="31" t="s">
        <v>92</v>
      </c>
      <c r="C44" s="116">
        <v>7064372.8300000001</v>
      </c>
      <c r="D44" s="116">
        <v>5062221.7</v>
      </c>
      <c r="E44" s="117">
        <f t="shared" si="5"/>
        <v>12126594.530000001</v>
      </c>
      <c r="F44" s="116">
        <v>8452106.9399999995</v>
      </c>
      <c r="G44" s="116">
        <v>5034951.99</v>
      </c>
      <c r="H44" s="117">
        <f t="shared" si="6"/>
        <v>13487058.93</v>
      </c>
    </row>
    <row r="45" spans="1:8" s="104" customFormat="1" x14ac:dyDescent="0.3">
      <c r="A45" s="118">
        <v>24</v>
      </c>
      <c r="B45" s="33" t="s">
        <v>93</v>
      </c>
      <c r="C45" s="119">
        <f>C34+C37+C38+C39+C40+C41+C42+C43+C44</f>
        <v>119955479.28000002</v>
      </c>
      <c r="D45" s="119">
        <f>D34+D37+D38+D39+D40+D41+D42+D43+D44</f>
        <v>24182650.331799999</v>
      </c>
      <c r="E45" s="120">
        <f t="shared" si="5"/>
        <v>144138129.61180001</v>
      </c>
      <c r="F45" s="119">
        <f>F34+F37+F38+F39+F40+F41+F42+F43+F44</f>
        <v>112865589.14000002</v>
      </c>
      <c r="G45" s="119">
        <f>G34+G37+G38+G39+G40+G41+G42+G43+G44</f>
        <v>26485815.601499997</v>
      </c>
      <c r="H45" s="120">
        <f t="shared" si="6"/>
        <v>139351404.74150002</v>
      </c>
    </row>
    <row r="46" spans="1:8" s="104" customFormat="1" x14ac:dyDescent="0.25">
      <c r="A46" s="121"/>
      <c r="B46" s="30" t="s">
        <v>94</v>
      </c>
      <c r="C46" s="122"/>
      <c r="D46" s="122"/>
      <c r="E46" s="123"/>
      <c r="F46" s="122"/>
      <c r="G46" s="122"/>
      <c r="H46" s="123"/>
    </row>
    <row r="47" spans="1:8" s="104" customFormat="1" x14ac:dyDescent="0.3">
      <c r="A47" s="105">
        <v>25</v>
      </c>
      <c r="B47" s="31" t="s">
        <v>95</v>
      </c>
      <c r="C47" s="124">
        <v>10290803.380000001</v>
      </c>
      <c r="D47" s="124">
        <v>10169706.880000001</v>
      </c>
      <c r="E47" s="125">
        <f t="shared" si="5"/>
        <v>20460510.260000002</v>
      </c>
      <c r="F47" s="124">
        <v>9824332.4199999999</v>
      </c>
      <c r="G47" s="124">
        <v>6017150.5999999996</v>
      </c>
      <c r="H47" s="125">
        <f t="shared" ref="H47:H54" si="7">F47+G47</f>
        <v>15841483.02</v>
      </c>
    </row>
    <row r="48" spans="1:8" s="104" customFormat="1" x14ac:dyDescent="0.3">
      <c r="A48" s="105">
        <v>26</v>
      </c>
      <c r="B48" s="31" t="s">
        <v>96</v>
      </c>
      <c r="C48" s="107">
        <v>12699658.779999999</v>
      </c>
      <c r="D48" s="107">
        <v>13465306.359999999</v>
      </c>
      <c r="E48" s="109">
        <f t="shared" si="5"/>
        <v>26164965.140000001</v>
      </c>
      <c r="F48" s="107">
        <v>7958604.6600000001</v>
      </c>
      <c r="G48" s="107">
        <v>3530134.96</v>
      </c>
      <c r="H48" s="109">
        <f t="shared" si="7"/>
        <v>11488739.620000001</v>
      </c>
    </row>
    <row r="49" spans="1:8" s="104" customFormat="1" x14ac:dyDescent="0.3">
      <c r="A49" s="105">
        <v>27</v>
      </c>
      <c r="B49" s="31" t="s">
        <v>97</v>
      </c>
      <c r="C49" s="107">
        <v>106337359.31999999</v>
      </c>
      <c r="D49" s="107">
        <v>0</v>
      </c>
      <c r="E49" s="109">
        <f t="shared" si="5"/>
        <v>106337359.31999999</v>
      </c>
      <c r="F49" s="107">
        <v>94189750.909999996</v>
      </c>
      <c r="G49" s="107">
        <v>0</v>
      </c>
      <c r="H49" s="109">
        <f t="shared" si="7"/>
        <v>94189750.909999996</v>
      </c>
    </row>
    <row r="50" spans="1:8" s="104" customFormat="1" x14ac:dyDescent="0.3">
      <c r="A50" s="105">
        <v>28</v>
      </c>
      <c r="B50" s="31" t="s">
        <v>98</v>
      </c>
      <c r="C50" s="107">
        <v>2519874.64</v>
      </c>
      <c r="D50" s="107">
        <v>0</v>
      </c>
      <c r="E50" s="109">
        <f t="shared" si="5"/>
        <v>2519874.64</v>
      </c>
      <c r="F50" s="107">
        <v>2338825.7799999998</v>
      </c>
      <c r="G50" s="107">
        <v>0</v>
      </c>
      <c r="H50" s="109">
        <f t="shared" si="7"/>
        <v>2338825.7799999998</v>
      </c>
    </row>
    <row r="51" spans="1:8" s="104" customFormat="1" x14ac:dyDescent="0.3">
      <c r="A51" s="105">
        <v>29</v>
      </c>
      <c r="B51" s="31" t="s">
        <v>99</v>
      </c>
      <c r="C51" s="107">
        <v>17327858.719999999</v>
      </c>
      <c r="D51" s="107">
        <v>0</v>
      </c>
      <c r="E51" s="109">
        <f t="shared" si="5"/>
        <v>17327858.719999999</v>
      </c>
      <c r="F51" s="107">
        <v>15811813.07</v>
      </c>
      <c r="G51" s="107">
        <v>0</v>
      </c>
      <c r="H51" s="109">
        <f t="shared" si="7"/>
        <v>15811813.07</v>
      </c>
    </row>
    <row r="52" spans="1:8" s="104" customFormat="1" x14ac:dyDescent="0.3">
      <c r="A52" s="105">
        <v>30</v>
      </c>
      <c r="B52" s="31" t="s">
        <v>100</v>
      </c>
      <c r="C52" s="107">
        <v>21449422.609999999</v>
      </c>
      <c r="D52" s="107">
        <v>349718.81</v>
      </c>
      <c r="E52" s="109">
        <f t="shared" si="5"/>
        <v>21799141.419999998</v>
      </c>
      <c r="F52" s="107">
        <v>47631325.68</v>
      </c>
      <c r="G52" s="107">
        <v>260623.23</v>
      </c>
      <c r="H52" s="109">
        <f t="shared" si="7"/>
        <v>47891948.909999996</v>
      </c>
    </row>
    <row r="53" spans="1:8" s="104" customFormat="1" x14ac:dyDescent="0.3">
      <c r="A53" s="105">
        <v>31</v>
      </c>
      <c r="B53" s="33" t="s">
        <v>101</v>
      </c>
      <c r="C53" s="110">
        <f>SUM(C47:C52)</f>
        <v>170624977.44999999</v>
      </c>
      <c r="D53" s="110">
        <f>SUM(D47:D52)</f>
        <v>23984732.050000001</v>
      </c>
      <c r="E53" s="109">
        <f t="shared" si="5"/>
        <v>194609709.5</v>
      </c>
      <c r="F53" s="110">
        <f>SUM(F47:F52)</f>
        <v>177754652.52000001</v>
      </c>
      <c r="G53" s="110">
        <f>SUM(G47:G52)</f>
        <v>9807908.7899999991</v>
      </c>
      <c r="H53" s="109">
        <f t="shared" si="7"/>
        <v>187562561.31</v>
      </c>
    </row>
    <row r="54" spans="1:8" s="104" customFormat="1" x14ac:dyDescent="0.3">
      <c r="A54" s="105">
        <v>32</v>
      </c>
      <c r="B54" s="33" t="s">
        <v>102</v>
      </c>
      <c r="C54" s="110">
        <f>C45-C53</f>
        <v>-50669498.169999972</v>
      </c>
      <c r="D54" s="110">
        <f>D45-D53</f>
        <v>197918.28179999813</v>
      </c>
      <c r="E54" s="109">
        <f t="shared" si="5"/>
        <v>-50471579.88819997</v>
      </c>
      <c r="F54" s="110">
        <f>F45-F53</f>
        <v>-64889063.379999995</v>
      </c>
      <c r="G54" s="110">
        <f>G45-G53</f>
        <v>16677906.811499998</v>
      </c>
      <c r="H54" s="109">
        <f t="shared" si="7"/>
        <v>-48211156.568499997</v>
      </c>
    </row>
    <row r="55" spans="1:8" s="104" customFormat="1" x14ac:dyDescent="0.3">
      <c r="A55" s="105"/>
      <c r="B55" s="34"/>
      <c r="C55" s="126"/>
      <c r="D55" s="126"/>
      <c r="E55" s="127"/>
      <c r="F55" s="126"/>
      <c r="G55" s="126"/>
      <c r="H55" s="127"/>
    </row>
    <row r="56" spans="1:8" s="104" customFormat="1" x14ac:dyDescent="0.25">
      <c r="A56" s="105">
        <v>33</v>
      </c>
      <c r="B56" s="35" t="s">
        <v>103</v>
      </c>
      <c r="C56" s="110">
        <f>C31+C54</f>
        <v>132734751.29000001</v>
      </c>
      <c r="D56" s="110">
        <f>D31+D54</f>
        <v>106000095.14179997</v>
      </c>
      <c r="E56" s="109">
        <f t="shared" si="5"/>
        <v>238734846.43179998</v>
      </c>
      <c r="F56" s="110">
        <f>F31+F54</f>
        <v>85078889.830000013</v>
      </c>
      <c r="G56" s="110">
        <f>G31+G54</f>
        <v>105659357.24813999</v>
      </c>
      <c r="H56" s="109">
        <f t="shared" ref="H56" si="8">F56+G56</f>
        <v>190738247.07814002</v>
      </c>
    </row>
    <row r="57" spans="1:8" s="104" customFormat="1" ht="12.75" x14ac:dyDescent="0.2">
      <c r="A57" s="105"/>
      <c r="B57" s="106"/>
      <c r="C57" s="126"/>
      <c r="D57" s="126"/>
      <c r="E57" s="127"/>
      <c r="F57" s="126"/>
      <c r="G57" s="126"/>
      <c r="H57" s="127"/>
    </row>
    <row r="58" spans="1:8" s="104" customFormat="1" x14ac:dyDescent="0.3">
      <c r="A58" s="105">
        <v>34</v>
      </c>
      <c r="B58" s="31" t="s">
        <v>104</v>
      </c>
      <c r="C58" s="107">
        <v>26315144.989999998</v>
      </c>
      <c r="D58" s="107" t="s">
        <v>252</v>
      </c>
      <c r="E58" s="109">
        <f>C58</f>
        <v>26315144.989999998</v>
      </c>
      <c r="F58" s="107">
        <v>76789923.236640006</v>
      </c>
      <c r="G58" s="107" t="s">
        <v>252</v>
      </c>
      <c r="H58" s="109">
        <f>F58</f>
        <v>76789923.236640006</v>
      </c>
    </row>
    <row r="59" spans="1:8" s="104" customFormat="1" x14ac:dyDescent="0.3">
      <c r="A59" s="105">
        <v>35</v>
      </c>
      <c r="B59" s="31" t="s">
        <v>105</v>
      </c>
      <c r="C59" s="107">
        <v>10782.8</v>
      </c>
      <c r="D59" s="107" t="s">
        <v>252</v>
      </c>
      <c r="E59" s="109">
        <f>C59</f>
        <v>10782.8</v>
      </c>
      <c r="F59" s="107">
        <v>0</v>
      </c>
      <c r="G59" s="107" t="s">
        <v>252</v>
      </c>
      <c r="H59" s="109">
        <f>F59</f>
        <v>0</v>
      </c>
    </row>
    <row r="60" spans="1:8" s="104" customFormat="1" x14ac:dyDescent="0.3">
      <c r="A60" s="105">
        <v>36</v>
      </c>
      <c r="B60" s="31" t="s">
        <v>106</v>
      </c>
      <c r="C60" s="107">
        <v>5026445.34</v>
      </c>
      <c r="D60" s="107" t="s">
        <v>252</v>
      </c>
      <c r="E60" s="109">
        <f>C60</f>
        <v>5026445.34</v>
      </c>
      <c r="F60" s="107">
        <v>-5950572.7699999996</v>
      </c>
      <c r="G60" s="107" t="s">
        <v>252</v>
      </c>
      <c r="H60" s="109">
        <f>F60</f>
        <v>-5950572.7699999996</v>
      </c>
    </row>
    <row r="61" spans="1:8" s="104" customFormat="1" x14ac:dyDescent="0.3">
      <c r="A61" s="105">
        <v>37</v>
      </c>
      <c r="B61" s="33" t="s">
        <v>107</v>
      </c>
      <c r="C61" s="110">
        <f>SUM(C58:C60)</f>
        <v>31352373.129999999</v>
      </c>
      <c r="D61" s="110">
        <v>0</v>
      </c>
      <c r="E61" s="109">
        <f>C61</f>
        <v>31352373.129999999</v>
      </c>
      <c r="F61" s="110">
        <f>SUM(F58:F60)</f>
        <v>70839350.46664001</v>
      </c>
      <c r="G61" s="110">
        <v>0</v>
      </c>
      <c r="H61" s="109">
        <f>F61</f>
        <v>70839350.46664001</v>
      </c>
    </row>
    <row r="62" spans="1:8" s="104" customFormat="1" ht="13.5" x14ac:dyDescent="0.25">
      <c r="A62" s="105"/>
      <c r="B62" s="36"/>
      <c r="C62" s="107"/>
      <c r="D62" s="107"/>
      <c r="E62" s="112"/>
      <c r="F62" s="107"/>
      <c r="G62" s="107"/>
      <c r="H62" s="112"/>
    </row>
    <row r="63" spans="1:8" s="104" customFormat="1" ht="30" x14ac:dyDescent="0.2">
      <c r="A63" s="115">
        <v>38</v>
      </c>
      <c r="B63" s="37" t="s">
        <v>108</v>
      </c>
      <c r="C63" s="128">
        <f>C56-C61</f>
        <v>101382378.16000001</v>
      </c>
      <c r="D63" s="128">
        <f>D56-D61</f>
        <v>106000095.14179997</v>
      </c>
      <c r="E63" s="109">
        <f t="shared" si="5"/>
        <v>207382473.30179998</v>
      </c>
      <c r="F63" s="128">
        <f>F56-F61</f>
        <v>14239539.363360003</v>
      </c>
      <c r="G63" s="128">
        <f>G56-G61</f>
        <v>105659357.24813999</v>
      </c>
      <c r="H63" s="109">
        <f t="shared" ref="H63:H66" si="9">F63+G63</f>
        <v>119898896.61149999</v>
      </c>
    </row>
    <row r="64" spans="1:8" s="131" customFormat="1" x14ac:dyDescent="0.3">
      <c r="A64" s="129">
        <v>39</v>
      </c>
      <c r="B64" s="31" t="s">
        <v>109</v>
      </c>
      <c r="C64" s="130">
        <v>23576734.079999998</v>
      </c>
      <c r="D64" s="130">
        <v>0</v>
      </c>
      <c r="E64" s="109">
        <f t="shared" si="5"/>
        <v>23576734.079999998</v>
      </c>
      <c r="F64" s="130">
        <v>11726646.6</v>
      </c>
      <c r="G64" s="130">
        <v>0</v>
      </c>
      <c r="H64" s="109">
        <f t="shared" si="9"/>
        <v>11726646.6</v>
      </c>
    </row>
    <row r="65" spans="1:8" s="104" customFormat="1" x14ac:dyDescent="0.3">
      <c r="A65" s="115">
        <v>40</v>
      </c>
      <c r="B65" s="33" t="s">
        <v>110</v>
      </c>
      <c r="C65" s="110">
        <f>C63-C64</f>
        <v>77805644.080000013</v>
      </c>
      <c r="D65" s="110">
        <f>D63-D64</f>
        <v>106000095.14179997</v>
      </c>
      <c r="E65" s="109">
        <f t="shared" si="5"/>
        <v>183805739.22179997</v>
      </c>
      <c r="F65" s="110">
        <f>F63-F64</f>
        <v>2512892.763360003</v>
      </c>
      <c r="G65" s="110">
        <f>G63-G64</f>
        <v>105659357.24813999</v>
      </c>
      <c r="H65" s="109">
        <f t="shared" si="9"/>
        <v>108172250.0115</v>
      </c>
    </row>
    <row r="66" spans="1:8" s="131" customFormat="1" x14ac:dyDescent="0.3">
      <c r="A66" s="129">
        <v>41</v>
      </c>
      <c r="B66" s="31" t="s">
        <v>111</v>
      </c>
      <c r="C66" s="130">
        <v>0</v>
      </c>
      <c r="D66" s="130">
        <v>0</v>
      </c>
      <c r="E66" s="109">
        <f t="shared" si="5"/>
        <v>0</v>
      </c>
      <c r="F66" s="130">
        <v>-982126.63</v>
      </c>
      <c r="G66" s="130">
        <v>0</v>
      </c>
      <c r="H66" s="109">
        <f t="shared" si="9"/>
        <v>-982126.63</v>
      </c>
    </row>
    <row r="67" spans="1:8" s="104" customFormat="1" x14ac:dyDescent="0.25">
      <c r="A67" s="132">
        <v>42</v>
      </c>
      <c r="B67" s="38" t="s">
        <v>112</v>
      </c>
      <c r="C67" s="119">
        <f>C65+C66</f>
        <v>77805644.080000013</v>
      </c>
      <c r="D67" s="119">
        <f>D65+D66</f>
        <v>106000095.14179997</v>
      </c>
      <c r="E67" s="120">
        <f>C67+D67</f>
        <v>183805739.22179997</v>
      </c>
      <c r="F67" s="119">
        <f>F65+F66</f>
        <v>1530766.1333600031</v>
      </c>
      <c r="G67" s="119">
        <f>G65+G66</f>
        <v>105659357.24813999</v>
      </c>
      <c r="H67" s="120">
        <f>F67+G67</f>
        <v>107190123.38149999</v>
      </c>
    </row>
    <row r="68" spans="1:8" ht="18" customHeight="1" x14ac:dyDescent="0.35">
      <c r="A68" s="27"/>
      <c r="B68" s="28"/>
      <c r="C68" s="99"/>
      <c r="D68" s="99"/>
      <c r="E68" s="99"/>
      <c r="F68" s="100"/>
      <c r="G68" s="101"/>
      <c r="H68" s="101"/>
    </row>
    <row r="69" spans="1:8" ht="23.25" customHeight="1" x14ac:dyDescent="0.3">
      <c r="A69" s="39"/>
      <c r="B69" s="40"/>
      <c r="C69" s="41"/>
      <c r="D69" s="41"/>
      <c r="E69" s="41"/>
      <c r="F69" s="41"/>
      <c r="G69" s="41"/>
      <c r="H69" s="41"/>
    </row>
    <row r="70" spans="1:8" ht="30" x14ac:dyDescent="0.3">
      <c r="A70" s="84" t="str">
        <f>'RC'!A42</f>
        <v>*</v>
      </c>
      <c r="B70" s="85" t="str">
        <f>'RC'!B42</f>
        <v>Non-audited data presented in accordance of the regulations of NBG</v>
      </c>
      <c r="C70" s="42"/>
      <c r="D70" s="42"/>
      <c r="E70" s="42"/>
    </row>
    <row r="71" spans="1:8" x14ac:dyDescent="0.3">
      <c r="A71" s="17"/>
      <c r="B71" s="1"/>
      <c r="C71" s="42"/>
      <c r="D71" s="42"/>
      <c r="E71" s="42"/>
    </row>
    <row r="72" spans="1:8" ht="14.1" customHeight="1" x14ac:dyDescent="0.3">
      <c r="A72" s="17"/>
      <c r="B72" s="1"/>
      <c r="C72" s="42"/>
      <c r="D72" s="42"/>
      <c r="E72" s="42"/>
    </row>
  </sheetData>
  <mergeCells count="3">
    <mergeCell ref="C5:E5"/>
    <mergeCell ref="F5:H5"/>
    <mergeCell ref="D1:H1"/>
  </mergeCells>
  <phoneticPr fontId="2" type="noConversion"/>
  <pageMargins left="0.39" right="0.25" top="0.44" bottom="0.28000000000000003" header="0.22" footer="0.2"/>
  <pageSetup scale="57" orientation="portrait" r:id="rId1"/>
  <headerFooter alignWithMargins="0">
    <oddHeader>&amp;RAnnex to Transparency Regulation about Financial Condition of a Commercial Bank</oddHeader>
  </headerFooter>
  <ignoredErrors>
    <ignoredError sqref="B2:B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71"/>
  <sheetViews>
    <sheetView showGridLines="0" zoomScale="80" zoomScaleNormal="80" zoomScaleSheetLayoutView="100" workbookViewId="0">
      <selection activeCell="A56" sqref="A56"/>
    </sheetView>
  </sheetViews>
  <sheetFormatPr defaultRowHeight="15" x14ac:dyDescent="0.3"/>
  <cols>
    <col min="1" max="1" width="8" style="20" bestFit="1" customWidth="1"/>
    <col min="2" max="2" width="48.85546875" style="20" customWidth="1"/>
    <col min="3" max="3" width="14.28515625" style="20" bestFit="1" customWidth="1"/>
    <col min="4" max="5" width="15.28515625" style="20" bestFit="1" customWidth="1"/>
    <col min="6" max="6" width="14.5703125" style="20" customWidth="1"/>
    <col min="7" max="8" width="15.28515625" style="20" bestFit="1" customWidth="1"/>
    <col min="9" max="16384" width="9.140625" style="20"/>
  </cols>
  <sheetData>
    <row r="1" spans="1:48" x14ac:dyDescent="0.3">
      <c r="A1" s="22" t="s">
        <v>13</v>
      </c>
      <c r="B1" s="1" t="str">
        <f>'RC'!B1</f>
        <v>TBC bank</v>
      </c>
      <c r="C1" s="1"/>
      <c r="D1" s="1"/>
      <c r="E1" s="1"/>
      <c r="F1" s="42"/>
      <c r="G1" s="42"/>
      <c r="H1" s="1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</row>
    <row r="2" spans="1:48" x14ac:dyDescent="0.3">
      <c r="A2" s="22" t="s">
        <v>14</v>
      </c>
      <c r="B2" s="23">
        <f>'RC'!B2</f>
        <v>42643</v>
      </c>
      <c r="C2" s="1"/>
      <c r="D2" s="1"/>
      <c r="E2" s="1"/>
      <c r="F2" s="42"/>
      <c r="G2" s="42"/>
      <c r="H2" s="2" t="s">
        <v>156</v>
      </c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</row>
    <row r="3" spans="1:48" ht="15.75" x14ac:dyDescent="0.3">
      <c r="B3" s="43" t="s">
        <v>203</v>
      </c>
      <c r="C3" s="21"/>
      <c r="D3" s="21"/>
      <c r="E3" s="21"/>
      <c r="H3" s="26" t="s">
        <v>16</v>
      </c>
    </row>
    <row r="4" spans="1:48" ht="18" x14ac:dyDescent="0.35">
      <c r="A4" s="44"/>
      <c r="B4" s="28"/>
      <c r="C4" s="153" t="s">
        <v>17</v>
      </c>
      <c r="D4" s="153"/>
      <c r="E4" s="153"/>
      <c r="F4" s="154" t="s">
        <v>18</v>
      </c>
      <c r="G4" s="155"/>
      <c r="H4" s="155"/>
    </row>
    <row r="5" spans="1:48" s="47" customFormat="1" ht="11.25" x14ac:dyDescent="0.2">
      <c r="A5" s="29" t="s">
        <v>0</v>
      </c>
      <c r="B5" s="45"/>
      <c r="C5" s="4" t="s">
        <v>19</v>
      </c>
      <c r="D5" s="4" t="s">
        <v>20</v>
      </c>
      <c r="E5" s="4" t="s">
        <v>21</v>
      </c>
      <c r="F5" s="4" t="s">
        <v>19</v>
      </c>
      <c r="G5" s="4" t="s">
        <v>20</v>
      </c>
      <c r="H5" s="4" t="s">
        <v>21</v>
      </c>
      <c r="I5" s="46"/>
      <c r="J5" s="46"/>
      <c r="K5" s="46"/>
      <c r="L5" s="46"/>
    </row>
    <row r="6" spans="1:48" ht="15.75" x14ac:dyDescent="0.3">
      <c r="A6" s="133">
        <v>1</v>
      </c>
      <c r="B6" s="142" t="s">
        <v>210</v>
      </c>
      <c r="C6" s="134">
        <f>SUM(C7:C8)+C9+C12+C13+C26</f>
        <v>1153225853.1848981</v>
      </c>
      <c r="D6" s="134">
        <f t="shared" ref="D6:E6" si="0">SUM(D7:D8)+D9+D12+D13+D26</f>
        <v>12315252972.41378</v>
      </c>
      <c r="E6" s="134">
        <f t="shared" si="0"/>
        <v>13468478825.598679</v>
      </c>
      <c r="F6" s="134">
        <f>SUM(F7:F8)+F9+F12+F13+F26</f>
        <v>1223864724.180445</v>
      </c>
      <c r="G6" s="134">
        <f t="shared" ref="G6:H6" si="1">SUM(G7:G8)+G9+G12+G13+G26</f>
        <v>11684441948.478548</v>
      </c>
      <c r="H6" s="134">
        <f t="shared" si="1"/>
        <v>12908306672.658991</v>
      </c>
      <c r="I6" s="42"/>
      <c r="J6" s="42"/>
      <c r="K6" s="42"/>
      <c r="L6" s="42"/>
    </row>
    <row r="7" spans="1:48" x14ac:dyDescent="0.3">
      <c r="A7" s="133">
        <v>1.1000000000000001</v>
      </c>
      <c r="B7" s="48" t="s">
        <v>218</v>
      </c>
      <c r="C7" s="135">
        <v>0</v>
      </c>
      <c r="D7" s="135">
        <v>0</v>
      </c>
      <c r="E7" s="134">
        <f t="shared" ref="E7:E67" si="2">C7+D7</f>
        <v>0</v>
      </c>
      <c r="F7" s="135">
        <v>0</v>
      </c>
      <c r="G7" s="135">
        <v>0</v>
      </c>
      <c r="H7" s="134">
        <f t="shared" ref="H7:H67" si="3">F7+G7</f>
        <v>0</v>
      </c>
      <c r="I7" s="42"/>
      <c r="J7" s="42"/>
      <c r="K7" s="42"/>
      <c r="L7" s="42"/>
    </row>
    <row r="8" spans="1:48" x14ac:dyDescent="0.3">
      <c r="A8" s="133">
        <v>1.2</v>
      </c>
      <c r="B8" s="48" t="s">
        <v>114</v>
      </c>
      <c r="C8" s="135">
        <v>91133052.730000004</v>
      </c>
      <c r="D8" s="135">
        <v>193238936.81470001</v>
      </c>
      <c r="E8" s="134">
        <f t="shared" si="2"/>
        <v>284371989.54470003</v>
      </c>
      <c r="F8" s="135">
        <v>95586207.769999996</v>
      </c>
      <c r="G8" s="135">
        <v>181960738.07460001</v>
      </c>
      <c r="H8" s="134">
        <f t="shared" si="3"/>
        <v>277546945.84460002</v>
      </c>
      <c r="I8" s="42"/>
      <c r="J8" s="42"/>
      <c r="K8" s="42"/>
      <c r="L8" s="42"/>
    </row>
    <row r="9" spans="1:48" x14ac:dyDescent="0.3">
      <c r="A9" s="133">
        <v>1.3</v>
      </c>
      <c r="B9" s="48" t="s">
        <v>221</v>
      </c>
      <c r="C9" s="134">
        <f>SUM(C10:C11)</f>
        <v>360341172.35912901</v>
      </c>
      <c r="D9" s="134">
        <f>SUM(D10:D11)</f>
        <v>2496370365.9557571</v>
      </c>
      <c r="E9" s="134">
        <f t="shared" si="2"/>
        <v>2856711538.3148861</v>
      </c>
      <c r="F9" s="134">
        <f>SUM(F10:F11)</f>
        <v>365873408.92550904</v>
      </c>
      <c r="G9" s="134">
        <f>SUM(G10:G11)</f>
        <v>2269479259.2805643</v>
      </c>
      <c r="H9" s="134">
        <f t="shared" si="3"/>
        <v>2635352668.2060733</v>
      </c>
      <c r="I9" s="42"/>
      <c r="J9" s="42"/>
      <c r="K9" s="42"/>
      <c r="L9" s="42"/>
    </row>
    <row r="10" spans="1:48" x14ac:dyDescent="0.3">
      <c r="A10" s="136" t="s">
        <v>189</v>
      </c>
      <c r="B10" s="137" t="s">
        <v>208</v>
      </c>
      <c r="C10" s="135">
        <v>342639511.86140102</v>
      </c>
      <c r="D10" s="135">
        <v>2437348070.6526999</v>
      </c>
      <c r="E10" s="134">
        <f t="shared" si="2"/>
        <v>2779987582.514101</v>
      </c>
      <c r="F10" s="135">
        <v>365110028.37550902</v>
      </c>
      <c r="G10" s="135">
        <v>2210015282.5689802</v>
      </c>
      <c r="H10" s="134">
        <f t="shared" si="3"/>
        <v>2575125310.9444895</v>
      </c>
      <c r="I10" s="42"/>
      <c r="J10" s="42"/>
      <c r="K10" s="42"/>
      <c r="L10" s="42"/>
    </row>
    <row r="11" spans="1:48" x14ac:dyDescent="0.3">
      <c r="A11" s="136" t="s">
        <v>190</v>
      </c>
      <c r="B11" s="138" t="s">
        <v>211</v>
      </c>
      <c r="C11" s="135">
        <v>17701660.497728001</v>
      </c>
      <c r="D11" s="135">
        <v>59022295.303057</v>
      </c>
      <c r="E11" s="134">
        <f t="shared" si="2"/>
        <v>76723955.800785005</v>
      </c>
      <c r="F11" s="135">
        <v>763380.55</v>
      </c>
      <c r="G11" s="135">
        <v>59463976.711584002</v>
      </c>
      <c r="H11" s="134">
        <f t="shared" si="3"/>
        <v>60227357.261583999</v>
      </c>
      <c r="I11" s="42"/>
      <c r="J11" s="42"/>
      <c r="K11" s="42"/>
      <c r="L11" s="42"/>
    </row>
    <row r="12" spans="1:48" x14ac:dyDescent="0.3">
      <c r="A12" s="133">
        <v>1.4</v>
      </c>
      <c r="B12" s="48" t="s">
        <v>115</v>
      </c>
      <c r="C12" s="135">
        <v>0</v>
      </c>
      <c r="D12" s="135">
        <v>0</v>
      </c>
      <c r="E12" s="134">
        <f t="shared" si="2"/>
        <v>0</v>
      </c>
      <c r="F12" s="135">
        <v>0</v>
      </c>
      <c r="G12" s="135">
        <v>0</v>
      </c>
      <c r="H12" s="134">
        <f t="shared" si="3"/>
        <v>0</v>
      </c>
      <c r="I12" s="42"/>
      <c r="J12" s="42"/>
      <c r="K12" s="42"/>
      <c r="L12" s="42"/>
    </row>
    <row r="13" spans="1:48" x14ac:dyDescent="0.3">
      <c r="A13" s="133">
        <v>1.5</v>
      </c>
      <c r="B13" s="48" t="s">
        <v>222</v>
      </c>
      <c r="C13" s="134">
        <f>SUM(C14:C16)+SUM(C22:C25)</f>
        <v>701751628.09576905</v>
      </c>
      <c r="D13" s="134">
        <f>SUM(D14:D16)+SUM(D22:D25)</f>
        <v>9625643669.643322</v>
      </c>
      <c r="E13" s="134">
        <f t="shared" si="2"/>
        <v>10327395297.739092</v>
      </c>
      <c r="F13" s="134">
        <f>SUM(F14:F16)+SUM(F22:F25)</f>
        <v>762405107.484936</v>
      </c>
      <c r="G13" s="134">
        <f>SUM(G14:G16)+SUM(G22:G25)</f>
        <v>9232885066.9823818</v>
      </c>
      <c r="H13" s="134">
        <f t="shared" si="3"/>
        <v>9995290174.4673176</v>
      </c>
      <c r="I13" s="42"/>
      <c r="J13" s="42"/>
      <c r="K13" s="42"/>
      <c r="L13" s="42"/>
    </row>
    <row r="14" spans="1:48" x14ac:dyDescent="0.3">
      <c r="A14" s="133" t="s">
        <v>191</v>
      </c>
      <c r="B14" s="139" t="s">
        <v>219</v>
      </c>
      <c r="C14" s="135">
        <v>24610148.051993001</v>
      </c>
      <c r="D14" s="135">
        <v>214340241.41136399</v>
      </c>
      <c r="E14" s="134">
        <f t="shared" si="2"/>
        <v>238950389.463357</v>
      </c>
      <c r="F14" s="135">
        <v>21709373.304040998</v>
      </c>
      <c r="G14" s="135">
        <v>217352700.18618</v>
      </c>
      <c r="H14" s="134">
        <f t="shared" si="3"/>
        <v>239062073.49022099</v>
      </c>
      <c r="I14" s="42"/>
      <c r="J14" s="42"/>
      <c r="K14" s="42"/>
      <c r="L14" s="42"/>
    </row>
    <row r="15" spans="1:48" x14ac:dyDescent="0.3">
      <c r="A15" s="133" t="s">
        <v>192</v>
      </c>
      <c r="B15" s="139" t="s">
        <v>205</v>
      </c>
      <c r="C15" s="135">
        <v>124196065.8946</v>
      </c>
      <c r="D15" s="135">
        <v>205955083.00010201</v>
      </c>
      <c r="E15" s="134">
        <f t="shared" si="2"/>
        <v>330151148.89470202</v>
      </c>
      <c r="F15" s="135">
        <v>72516806.303299993</v>
      </c>
      <c r="G15" s="135">
        <v>215505947.654295</v>
      </c>
      <c r="H15" s="134">
        <f t="shared" si="3"/>
        <v>288022753.95759499</v>
      </c>
      <c r="I15" s="42"/>
      <c r="J15" s="42"/>
      <c r="K15" s="42"/>
      <c r="L15" s="42"/>
    </row>
    <row r="16" spans="1:48" x14ac:dyDescent="0.3">
      <c r="A16" s="133" t="s">
        <v>193</v>
      </c>
      <c r="B16" s="139" t="s">
        <v>213</v>
      </c>
      <c r="C16" s="134">
        <f>SUM(C17:C21)</f>
        <v>48373601.699789003</v>
      </c>
      <c r="D16" s="134">
        <f>SUM(D17:D21)</f>
        <v>7797168990.3878384</v>
      </c>
      <c r="E16" s="134">
        <f t="shared" si="2"/>
        <v>7845542592.0876274</v>
      </c>
      <c r="F16" s="134">
        <f>SUM(F17:F21)</f>
        <v>50125594.059798002</v>
      </c>
      <c r="G16" s="134">
        <f>SUM(G17:G21)</f>
        <v>7337757926.4978971</v>
      </c>
      <c r="H16" s="134">
        <f t="shared" si="3"/>
        <v>7387883520.5576954</v>
      </c>
      <c r="I16" s="42"/>
      <c r="J16" s="42"/>
      <c r="K16" s="42"/>
      <c r="L16" s="42"/>
    </row>
    <row r="17" spans="1:12" x14ac:dyDescent="0.3">
      <c r="A17" s="133" t="s">
        <v>194</v>
      </c>
      <c r="B17" s="138" t="s">
        <v>214</v>
      </c>
      <c r="C17" s="135">
        <v>30937904.149845999</v>
      </c>
      <c r="D17" s="135">
        <v>3405829267.5455999</v>
      </c>
      <c r="E17" s="134">
        <f t="shared" si="2"/>
        <v>3436767171.695446</v>
      </c>
      <c r="F17" s="135">
        <v>31866433.019838002</v>
      </c>
      <c r="G17" s="135">
        <v>3063213102.6742501</v>
      </c>
      <c r="H17" s="134">
        <f t="shared" si="3"/>
        <v>3095079535.694088</v>
      </c>
      <c r="I17" s="42"/>
      <c r="J17" s="42"/>
      <c r="K17" s="42"/>
      <c r="L17" s="42"/>
    </row>
    <row r="18" spans="1:12" x14ac:dyDescent="0.3">
      <c r="A18" s="133" t="s">
        <v>195</v>
      </c>
      <c r="B18" s="138" t="s">
        <v>215</v>
      </c>
      <c r="C18" s="135">
        <v>5122687.9999820003</v>
      </c>
      <c r="D18" s="135">
        <v>2240283602.3513298</v>
      </c>
      <c r="E18" s="134">
        <f t="shared" si="2"/>
        <v>2245406290.3513117</v>
      </c>
      <c r="F18" s="135">
        <v>5288482.9999890001</v>
      </c>
      <c r="G18" s="135">
        <v>2035921835.9507501</v>
      </c>
      <c r="H18" s="134">
        <f t="shared" si="3"/>
        <v>2041210318.9507391</v>
      </c>
      <c r="I18" s="42"/>
      <c r="J18" s="42"/>
      <c r="K18" s="42"/>
      <c r="L18" s="42"/>
    </row>
    <row r="19" spans="1:12" x14ac:dyDescent="0.3">
      <c r="A19" s="133" t="s">
        <v>196</v>
      </c>
      <c r="B19" s="140" t="s">
        <v>216</v>
      </c>
      <c r="C19" s="135">
        <v>0</v>
      </c>
      <c r="D19" s="135">
        <v>0</v>
      </c>
      <c r="E19" s="134">
        <f t="shared" si="2"/>
        <v>0</v>
      </c>
      <c r="F19" s="135">
        <v>0</v>
      </c>
      <c r="G19" s="135">
        <v>0</v>
      </c>
      <c r="H19" s="134">
        <f t="shared" si="3"/>
        <v>0</v>
      </c>
      <c r="I19" s="42"/>
      <c r="J19" s="42"/>
      <c r="K19" s="42"/>
      <c r="L19" s="42"/>
    </row>
    <row r="20" spans="1:12" x14ac:dyDescent="0.3">
      <c r="A20" s="133" t="s">
        <v>197</v>
      </c>
      <c r="B20" s="143" t="s">
        <v>220</v>
      </c>
      <c r="C20" s="135">
        <v>11404979.699966</v>
      </c>
      <c r="D20" s="135">
        <v>1502659052.3710999</v>
      </c>
      <c r="E20" s="134">
        <f t="shared" si="2"/>
        <v>1514064032.0710659</v>
      </c>
      <c r="F20" s="135">
        <v>12020672.019973001</v>
      </c>
      <c r="G20" s="135">
        <v>1682335914.0536599</v>
      </c>
      <c r="H20" s="134">
        <f t="shared" si="3"/>
        <v>1694356586.073633</v>
      </c>
      <c r="I20" s="42"/>
      <c r="J20" s="42"/>
      <c r="K20" s="42"/>
      <c r="L20" s="42"/>
    </row>
    <row r="21" spans="1:12" x14ac:dyDescent="0.3">
      <c r="A21" s="133" t="s">
        <v>198</v>
      </c>
      <c r="B21" s="138" t="s">
        <v>209</v>
      </c>
      <c r="C21" s="135">
        <v>908029.84999500006</v>
      </c>
      <c r="D21" s="135">
        <v>648397068.11980796</v>
      </c>
      <c r="E21" s="134">
        <f t="shared" si="2"/>
        <v>649305097.96980298</v>
      </c>
      <c r="F21" s="135">
        <v>950006.019998</v>
      </c>
      <c r="G21" s="135">
        <v>556287073.81923795</v>
      </c>
      <c r="H21" s="134">
        <f t="shared" si="3"/>
        <v>557237079.8392359</v>
      </c>
      <c r="I21" s="42"/>
      <c r="J21" s="42"/>
      <c r="K21" s="42"/>
      <c r="L21" s="42"/>
    </row>
    <row r="22" spans="1:12" x14ac:dyDescent="0.3">
      <c r="A22" s="133" t="s">
        <v>199</v>
      </c>
      <c r="B22" s="139" t="s">
        <v>217</v>
      </c>
      <c r="C22" s="135">
        <v>504568812.44938701</v>
      </c>
      <c r="D22" s="135">
        <v>885457495.56374002</v>
      </c>
      <c r="E22" s="134">
        <f t="shared" si="2"/>
        <v>1390026308.0131271</v>
      </c>
      <c r="F22" s="135">
        <v>618050333.81779695</v>
      </c>
      <c r="G22" s="135">
        <v>1019172976.79681</v>
      </c>
      <c r="H22" s="134">
        <f t="shared" si="3"/>
        <v>1637223310.6146069</v>
      </c>
      <c r="I22" s="42"/>
      <c r="J22" s="42"/>
      <c r="K22" s="42"/>
      <c r="L22" s="42"/>
    </row>
    <row r="23" spans="1:12" x14ac:dyDescent="0.3">
      <c r="A23" s="133" t="s">
        <v>200</v>
      </c>
      <c r="B23" s="139" t="s">
        <v>212</v>
      </c>
      <c r="C23" s="135">
        <v>3000</v>
      </c>
      <c r="D23" s="135">
        <v>282426706.05223298</v>
      </c>
      <c r="E23" s="134">
        <f t="shared" si="2"/>
        <v>282429706.05223298</v>
      </c>
      <c r="F23" s="135">
        <v>3000</v>
      </c>
      <c r="G23" s="135">
        <v>228632700.37427101</v>
      </c>
      <c r="H23" s="134">
        <f t="shared" si="3"/>
        <v>228635700.37427101</v>
      </c>
      <c r="I23" s="42"/>
      <c r="J23" s="42"/>
      <c r="K23" s="42"/>
      <c r="L23" s="42"/>
    </row>
    <row r="24" spans="1:12" x14ac:dyDescent="0.3">
      <c r="A24" s="133" t="s">
        <v>201</v>
      </c>
      <c r="B24" s="139" t="s">
        <v>206</v>
      </c>
      <c r="C24" s="135">
        <v>0</v>
      </c>
      <c r="D24" s="135">
        <v>186376</v>
      </c>
      <c r="E24" s="134">
        <f t="shared" si="2"/>
        <v>186376</v>
      </c>
      <c r="F24" s="135">
        <v>0</v>
      </c>
      <c r="G24" s="135">
        <v>0</v>
      </c>
      <c r="H24" s="134">
        <f t="shared" si="3"/>
        <v>0</v>
      </c>
      <c r="I24" s="42"/>
      <c r="J24" s="42"/>
      <c r="K24" s="42"/>
      <c r="L24" s="42"/>
    </row>
    <row r="25" spans="1:12" x14ac:dyDescent="0.3">
      <c r="A25" s="133" t="s">
        <v>202</v>
      </c>
      <c r="B25" s="139" t="s">
        <v>207</v>
      </c>
      <c r="C25" s="135">
        <v>0</v>
      </c>
      <c r="D25" s="135">
        <v>240108777.22804499</v>
      </c>
      <c r="E25" s="134">
        <f t="shared" si="2"/>
        <v>240108777.22804499</v>
      </c>
      <c r="F25" s="135">
        <v>0</v>
      </c>
      <c r="G25" s="135">
        <v>214462815.472929</v>
      </c>
      <c r="H25" s="134">
        <f t="shared" si="3"/>
        <v>214462815.472929</v>
      </c>
      <c r="I25" s="42"/>
      <c r="J25" s="42"/>
      <c r="K25" s="42"/>
      <c r="L25" s="42"/>
    </row>
    <row r="26" spans="1:12" x14ac:dyDescent="0.3">
      <c r="A26" s="133">
        <v>1.6</v>
      </c>
      <c r="B26" s="48" t="s">
        <v>116</v>
      </c>
      <c r="C26" s="135">
        <v>0</v>
      </c>
      <c r="D26" s="135">
        <v>0</v>
      </c>
      <c r="E26" s="134">
        <f t="shared" si="2"/>
        <v>0</v>
      </c>
      <c r="F26" s="135">
        <v>0</v>
      </c>
      <c r="G26" s="135">
        <v>116884.141</v>
      </c>
      <c r="H26" s="134">
        <f t="shared" si="3"/>
        <v>116884.141</v>
      </c>
      <c r="I26" s="42"/>
      <c r="J26" s="42"/>
      <c r="K26" s="42"/>
      <c r="L26" s="42"/>
    </row>
    <row r="27" spans="1:12" ht="15.75" x14ac:dyDescent="0.3">
      <c r="A27" s="133">
        <v>2</v>
      </c>
      <c r="B27" s="35" t="s">
        <v>117</v>
      </c>
      <c r="C27" s="134">
        <f>SUM(C28:C34)</f>
        <v>177735389.56</v>
      </c>
      <c r="D27" s="134">
        <f>SUM(D28:D34)</f>
        <v>234443896.94470003</v>
      </c>
      <c r="E27" s="134">
        <f t="shared" si="2"/>
        <v>412179286.50470006</v>
      </c>
      <c r="F27" s="134">
        <f>SUM(F28:F34)</f>
        <v>202212675.5</v>
      </c>
      <c r="G27" s="134">
        <f>SUM(G28:G34)</f>
        <v>328178404.22790003</v>
      </c>
      <c r="H27" s="134">
        <f t="shared" si="3"/>
        <v>530391079.72790003</v>
      </c>
      <c r="I27" s="42"/>
      <c r="J27" s="42"/>
      <c r="K27" s="42"/>
      <c r="L27" s="42"/>
    </row>
    <row r="28" spans="1:12" x14ac:dyDescent="0.3">
      <c r="A28" s="133">
        <v>2.1</v>
      </c>
      <c r="B28" s="48" t="s">
        <v>118</v>
      </c>
      <c r="C28" s="135">
        <v>165162139.56</v>
      </c>
      <c r="D28" s="135">
        <v>211243425.58000001</v>
      </c>
      <c r="E28" s="134">
        <f t="shared" si="2"/>
        <v>376405565.13999999</v>
      </c>
      <c r="F28" s="135">
        <v>137093115.19999999</v>
      </c>
      <c r="G28" s="135">
        <v>177695939.81</v>
      </c>
      <c r="H28" s="134">
        <f t="shared" si="3"/>
        <v>314789055.00999999</v>
      </c>
      <c r="I28" s="42"/>
      <c r="J28" s="42"/>
      <c r="K28" s="42"/>
      <c r="L28" s="42"/>
    </row>
    <row r="29" spans="1:12" x14ac:dyDescent="0.3">
      <c r="A29" s="133">
        <v>2.2000000000000002</v>
      </c>
      <c r="B29" s="48" t="s">
        <v>119</v>
      </c>
      <c r="C29" s="135">
        <v>0</v>
      </c>
      <c r="D29" s="135">
        <v>0</v>
      </c>
      <c r="E29" s="134">
        <f t="shared" si="2"/>
        <v>0</v>
      </c>
      <c r="F29" s="135">
        <v>0</v>
      </c>
      <c r="G29" s="135">
        <v>0</v>
      </c>
      <c r="H29" s="134">
        <f t="shared" si="3"/>
        <v>0</v>
      </c>
      <c r="I29" s="42"/>
      <c r="J29" s="42"/>
      <c r="K29" s="42"/>
      <c r="L29" s="42"/>
    </row>
    <row r="30" spans="1:12" s="52" customFormat="1" x14ac:dyDescent="0.3">
      <c r="A30" s="133">
        <v>2.2999999999999998</v>
      </c>
      <c r="B30" s="48" t="s">
        <v>120</v>
      </c>
      <c r="C30" s="135">
        <v>0</v>
      </c>
      <c r="D30" s="135">
        <v>0</v>
      </c>
      <c r="E30" s="134">
        <f t="shared" si="2"/>
        <v>0</v>
      </c>
      <c r="F30" s="135">
        <v>0</v>
      </c>
      <c r="G30" s="135">
        <v>0</v>
      </c>
      <c r="H30" s="134">
        <f t="shared" si="3"/>
        <v>0</v>
      </c>
      <c r="I30" s="51"/>
      <c r="J30" s="51"/>
      <c r="K30" s="51"/>
      <c r="L30" s="51"/>
    </row>
    <row r="31" spans="1:12" s="52" customFormat="1" x14ac:dyDescent="0.3">
      <c r="A31" s="133">
        <v>2.4</v>
      </c>
      <c r="B31" s="48" t="s">
        <v>121</v>
      </c>
      <c r="C31" s="135">
        <v>0</v>
      </c>
      <c r="D31" s="135">
        <v>0</v>
      </c>
      <c r="E31" s="134">
        <f t="shared" si="2"/>
        <v>0</v>
      </c>
      <c r="F31" s="135">
        <v>0</v>
      </c>
      <c r="G31" s="135">
        <v>0</v>
      </c>
      <c r="H31" s="134">
        <f t="shared" si="3"/>
        <v>0</v>
      </c>
      <c r="I31" s="51"/>
      <c r="J31" s="51"/>
      <c r="K31" s="51"/>
      <c r="L31" s="51"/>
    </row>
    <row r="32" spans="1:12" x14ac:dyDescent="0.3">
      <c r="A32" s="133">
        <v>2.5</v>
      </c>
      <c r="B32" s="48" t="s">
        <v>122</v>
      </c>
      <c r="C32" s="135">
        <v>12573250</v>
      </c>
      <c r="D32" s="135">
        <v>5434932.3439999996</v>
      </c>
      <c r="E32" s="134">
        <f t="shared" si="2"/>
        <v>18008182.344000001</v>
      </c>
      <c r="F32" s="135">
        <v>65119560.299999997</v>
      </c>
      <c r="G32" s="135">
        <v>34578379.298</v>
      </c>
      <c r="H32" s="134">
        <f t="shared" si="3"/>
        <v>99697939.59799999</v>
      </c>
      <c r="I32" s="42"/>
      <c r="J32" s="42"/>
      <c r="K32" s="42"/>
      <c r="L32" s="42"/>
    </row>
    <row r="33" spans="1:12" x14ac:dyDescent="0.3">
      <c r="A33" s="133">
        <v>2.6</v>
      </c>
      <c r="B33" s="48" t="s">
        <v>123</v>
      </c>
      <c r="C33" s="135">
        <v>0</v>
      </c>
      <c r="D33" s="135">
        <v>17765539.0207</v>
      </c>
      <c r="E33" s="134">
        <f t="shared" si="2"/>
        <v>17765539.0207</v>
      </c>
      <c r="F33" s="135">
        <v>0</v>
      </c>
      <c r="G33" s="135">
        <v>115904085.1199</v>
      </c>
      <c r="H33" s="134">
        <f t="shared" si="3"/>
        <v>115904085.1199</v>
      </c>
      <c r="I33" s="42"/>
      <c r="J33" s="42"/>
      <c r="K33" s="42"/>
      <c r="L33" s="42"/>
    </row>
    <row r="34" spans="1:12" x14ac:dyDescent="0.3">
      <c r="A34" s="133">
        <v>2.7</v>
      </c>
      <c r="B34" s="48" t="s">
        <v>124</v>
      </c>
      <c r="C34" s="135">
        <v>0</v>
      </c>
      <c r="D34" s="135">
        <v>0</v>
      </c>
      <c r="E34" s="134">
        <f t="shared" si="2"/>
        <v>0</v>
      </c>
      <c r="F34" s="135">
        <v>0</v>
      </c>
      <c r="G34" s="135">
        <v>0</v>
      </c>
      <c r="H34" s="134">
        <f t="shared" si="3"/>
        <v>0</v>
      </c>
      <c r="I34" s="42"/>
      <c r="J34" s="42"/>
      <c r="K34" s="42"/>
      <c r="L34" s="42"/>
    </row>
    <row r="35" spans="1:12" ht="15.75" x14ac:dyDescent="0.3">
      <c r="A35" s="133">
        <v>3</v>
      </c>
      <c r="B35" s="35" t="s">
        <v>45</v>
      </c>
      <c r="C35" s="134">
        <f>SUM(C36:C38)</f>
        <v>91133052.730000004</v>
      </c>
      <c r="D35" s="134">
        <f>SUM(D36:D38)</f>
        <v>333020936.81470001</v>
      </c>
      <c r="E35" s="134">
        <f t="shared" si="2"/>
        <v>424153989.54470003</v>
      </c>
      <c r="F35" s="134">
        <f>SUM(F36:F38)</f>
        <v>95586207.769999996</v>
      </c>
      <c r="G35" s="134">
        <f>SUM(G36:G38)</f>
        <v>229622165.10049999</v>
      </c>
      <c r="H35" s="134">
        <f t="shared" si="3"/>
        <v>325208372.87049997</v>
      </c>
      <c r="I35" s="42"/>
      <c r="J35" s="42"/>
      <c r="K35" s="42"/>
      <c r="L35" s="42"/>
    </row>
    <row r="36" spans="1:12" x14ac:dyDescent="0.3">
      <c r="A36" s="133">
        <v>3.1</v>
      </c>
      <c r="B36" s="48" t="s">
        <v>125</v>
      </c>
      <c r="C36" s="135">
        <v>0</v>
      </c>
      <c r="D36" s="135">
        <v>0</v>
      </c>
      <c r="E36" s="134">
        <f t="shared" si="2"/>
        <v>0</v>
      </c>
      <c r="F36" s="135">
        <v>0</v>
      </c>
      <c r="G36" s="135">
        <v>0</v>
      </c>
      <c r="H36" s="134">
        <f t="shared" si="3"/>
        <v>0</v>
      </c>
      <c r="I36" s="42"/>
      <c r="J36" s="42"/>
      <c r="K36" s="42"/>
      <c r="L36" s="42"/>
    </row>
    <row r="37" spans="1:12" x14ac:dyDescent="0.3">
      <c r="A37" s="133">
        <v>3.2</v>
      </c>
      <c r="B37" s="49" t="s">
        <v>126</v>
      </c>
      <c r="C37" s="135">
        <v>91133052.730000004</v>
      </c>
      <c r="D37" s="135">
        <v>193238936.81470001</v>
      </c>
      <c r="E37" s="134">
        <f t="shared" si="2"/>
        <v>284371989.54470003</v>
      </c>
      <c r="F37" s="135">
        <v>95586207.769999996</v>
      </c>
      <c r="G37" s="135">
        <v>181960738.0747</v>
      </c>
      <c r="H37" s="134">
        <f t="shared" si="3"/>
        <v>277546945.84469998</v>
      </c>
      <c r="I37" s="42"/>
      <c r="J37" s="42"/>
      <c r="K37" s="42"/>
      <c r="L37" s="42"/>
    </row>
    <row r="38" spans="1:12" x14ac:dyDescent="0.3">
      <c r="A38" s="133">
        <v>3.3</v>
      </c>
      <c r="B38" s="49" t="s">
        <v>127</v>
      </c>
      <c r="C38" s="135">
        <v>0</v>
      </c>
      <c r="D38" s="135">
        <v>139782000</v>
      </c>
      <c r="E38" s="134">
        <f t="shared" si="2"/>
        <v>139782000</v>
      </c>
      <c r="F38" s="135">
        <v>0</v>
      </c>
      <c r="G38" s="135">
        <v>47661427.025799997</v>
      </c>
      <c r="H38" s="134">
        <f t="shared" si="3"/>
        <v>47661427.025799997</v>
      </c>
      <c r="I38" s="42"/>
      <c r="J38" s="42"/>
      <c r="K38" s="42"/>
      <c r="L38" s="42"/>
    </row>
    <row r="39" spans="1:12" ht="15.75" x14ac:dyDescent="0.3">
      <c r="A39" s="133">
        <v>4</v>
      </c>
      <c r="B39" s="50" t="s">
        <v>128</v>
      </c>
      <c r="C39" s="134">
        <f>SUM(C40:C42)</f>
        <v>0</v>
      </c>
      <c r="D39" s="134">
        <f>SUM(D40:D42)</f>
        <v>0</v>
      </c>
      <c r="E39" s="134">
        <f t="shared" si="2"/>
        <v>0</v>
      </c>
      <c r="F39" s="134">
        <f>SUM(F40:F42)</f>
        <v>0</v>
      </c>
      <c r="G39" s="134">
        <f>SUM(G40:G42)</f>
        <v>0</v>
      </c>
      <c r="H39" s="134">
        <f t="shared" si="3"/>
        <v>0</v>
      </c>
      <c r="I39" s="42"/>
      <c r="J39" s="42"/>
      <c r="K39" s="42"/>
      <c r="L39" s="42"/>
    </row>
    <row r="40" spans="1:12" x14ac:dyDescent="0.3">
      <c r="A40" s="133">
        <v>4.0999999999999996</v>
      </c>
      <c r="B40" s="49" t="s">
        <v>129</v>
      </c>
      <c r="C40" s="135">
        <v>0</v>
      </c>
      <c r="D40" s="135">
        <v>0</v>
      </c>
      <c r="E40" s="134">
        <f t="shared" si="2"/>
        <v>0</v>
      </c>
      <c r="F40" s="135">
        <v>0</v>
      </c>
      <c r="G40" s="135">
        <v>0</v>
      </c>
      <c r="H40" s="134">
        <f t="shared" si="3"/>
        <v>0</v>
      </c>
      <c r="I40" s="42"/>
      <c r="J40" s="42"/>
      <c r="K40" s="42"/>
      <c r="L40" s="42"/>
    </row>
    <row r="41" spans="1:12" x14ac:dyDescent="0.3">
      <c r="A41" s="133">
        <v>4.2</v>
      </c>
      <c r="B41" s="49" t="s">
        <v>130</v>
      </c>
      <c r="C41" s="135">
        <v>0</v>
      </c>
      <c r="D41" s="135">
        <v>0</v>
      </c>
      <c r="E41" s="134">
        <f t="shared" si="2"/>
        <v>0</v>
      </c>
      <c r="F41" s="135">
        <v>0</v>
      </c>
      <c r="G41" s="135">
        <v>0</v>
      </c>
      <c r="H41" s="134">
        <f t="shared" si="3"/>
        <v>0</v>
      </c>
      <c r="I41" s="42"/>
      <c r="J41" s="42"/>
      <c r="K41" s="42"/>
      <c r="L41" s="42"/>
    </row>
    <row r="42" spans="1:12" x14ac:dyDescent="0.3">
      <c r="A42" s="133">
        <v>4.3</v>
      </c>
      <c r="B42" s="49" t="s">
        <v>131</v>
      </c>
      <c r="C42" s="135">
        <v>0</v>
      </c>
      <c r="D42" s="135">
        <v>0</v>
      </c>
      <c r="E42" s="134">
        <f t="shared" si="2"/>
        <v>0</v>
      </c>
      <c r="F42" s="135">
        <v>0</v>
      </c>
      <c r="G42" s="135">
        <v>0</v>
      </c>
      <c r="H42" s="134">
        <f t="shared" si="3"/>
        <v>0</v>
      </c>
      <c r="I42" s="42"/>
      <c r="J42" s="42"/>
      <c r="K42" s="42"/>
      <c r="L42" s="42"/>
    </row>
    <row r="43" spans="1:12" ht="15.75" x14ac:dyDescent="0.3">
      <c r="A43" s="133">
        <v>5</v>
      </c>
      <c r="B43" s="50" t="s">
        <v>132</v>
      </c>
      <c r="C43" s="134">
        <f>SUM(C44:C47)</f>
        <v>0</v>
      </c>
      <c r="D43" s="134">
        <f>SUM(D44:D47)</f>
        <v>102506800</v>
      </c>
      <c r="E43" s="134">
        <f t="shared" si="2"/>
        <v>102506800</v>
      </c>
      <c r="F43" s="134">
        <f>SUM(F44:F47)</f>
        <v>0</v>
      </c>
      <c r="G43" s="134">
        <f>SUM(G44:G47)</f>
        <v>104790400</v>
      </c>
      <c r="H43" s="134">
        <f t="shared" si="3"/>
        <v>104790400</v>
      </c>
      <c r="I43" s="42"/>
      <c r="J43" s="42"/>
      <c r="K43" s="42"/>
      <c r="L43" s="42"/>
    </row>
    <row r="44" spans="1:12" x14ac:dyDescent="0.3">
      <c r="A44" s="133">
        <v>5.0999999999999996</v>
      </c>
      <c r="B44" s="49" t="s">
        <v>133</v>
      </c>
      <c r="C44" s="135">
        <v>0</v>
      </c>
      <c r="D44" s="135">
        <v>102506800</v>
      </c>
      <c r="E44" s="134">
        <f t="shared" si="2"/>
        <v>102506800</v>
      </c>
      <c r="F44" s="135">
        <v>0</v>
      </c>
      <c r="G44" s="135">
        <v>104790400</v>
      </c>
      <c r="H44" s="134">
        <f t="shared" si="3"/>
        <v>104790400</v>
      </c>
      <c r="I44" s="42"/>
      <c r="J44" s="42"/>
      <c r="K44" s="42"/>
      <c r="L44" s="42"/>
    </row>
    <row r="45" spans="1:12" x14ac:dyDescent="0.3">
      <c r="A45" s="133">
        <v>5.2</v>
      </c>
      <c r="B45" s="49" t="s">
        <v>134</v>
      </c>
      <c r="C45" s="135">
        <v>0</v>
      </c>
      <c r="D45" s="135">
        <v>0</v>
      </c>
      <c r="E45" s="134">
        <f t="shared" si="2"/>
        <v>0</v>
      </c>
      <c r="F45" s="135">
        <v>0</v>
      </c>
      <c r="G45" s="135">
        <v>0</v>
      </c>
      <c r="H45" s="134">
        <f t="shared" si="3"/>
        <v>0</v>
      </c>
      <c r="I45" s="42"/>
      <c r="J45" s="42"/>
      <c r="K45" s="42"/>
      <c r="L45" s="42"/>
    </row>
    <row r="46" spans="1:12" x14ac:dyDescent="0.3">
      <c r="A46" s="133">
        <v>5.3</v>
      </c>
      <c r="B46" s="49" t="s">
        <v>135</v>
      </c>
      <c r="C46" s="135">
        <v>0</v>
      </c>
      <c r="D46" s="135">
        <v>0</v>
      </c>
      <c r="E46" s="134">
        <f t="shared" si="2"/>
        <v>0</v>
      </c>
      <c r="F46" s="135">
        <v>0</v>
      </c>
      <c r="G46" s="135">
        <v>0</v>
      </c>
      <c r="H46" s="134">
        <f t="shared" si="3"/>
        <v>0</v>
      </c>
      <c r="I46" s="42"/>
      <c r="J46" s="42"/>
      <c r="K46" s="42"/>
      <c r="L46" s="42"/>
    </row>
    <row r="47" spans="1:12" x14ac:dyDescent="0.3">
      <c r="A47" s="133">
        <v>5.4</v>
      </c>
      <c r="B47" s="49" t="s">
        <v>136</v>
      </c>
      <c r="C47" s="135">
        <v>0</v>
      </c>
      <c r="D47" s="135">
        <v>0</v>
      </c>
      <c r="E47" s="134">
        <f t="shared" si="2"/>
        <v>0</v>
      </c>
      <c r="F47" s="135">
        <v>0</v>
      </c>
      <c r="G47" s="135">
        <v>0</v>
      </c>
      <c r="H47" s="134">
        <f t="shared" si="3"/>
        <v>0</v>
      </c>
      <c r="I47" s="42"/>
      <c r="J47" s="42"/>
      <c r="K47" s="42"/>
      <c r="L47" s="42"/>
    </row>
    <row r="48" spans="1:12" ht="15.75" x14ac:dyDescent="0.3">
      <c r="A48" s="133">
        <v>6</v>
      </c>
      <c r="B48" s="50" t="s">
        <v>137</v>
      </c>
      <c r="C48" s="134">
        <f>SUM(C49:C52)</f>
        <v>0</v>
      </c>
      <c r="D48" s="134">
        <f>SUM(D49:D52)</f>
        <v>30022586.771000002</v>
      </c>
      <c r="E48" s="134">
        <f t="shared" si="2"/>
        <v>30022586.771000002</v>
      </c>
      <c r="F48" s="134">
        <f>SUM(F49:F52)</f>
        <v>0</v>
      </c>
      <c r="G48" s="134">
        <f>SUM(G49:G52)</f>
        <v>30691416.342799999</v>
      </c>
      <c r="H48" s="134">
        <f t="shared" si="3"/>
        <v>30691416.342799999</v>
      </c>
      <c r="I48" s="42"/>
      <c r="J48" s="42"/>
      <c r="K48" s="42"/>
      <c r="L48" s="42"/>
    </row>
    <row r="49" spans="1:12" x14ac:dyDescent="0.3">
      <c r="A49" s="133">
        <v>6.1</v>
      </c>
      <c r="B49" s="49" t="s">
        <v>138</v>
      </c>
      <c r="C49" s="135">
        <v>0</v>
      </c>
      <c r="D49" s="135">
        <v>0</v>
      </c>
      <c r="E49" s="134">
        <f t="shared" si="2"/>
        <v>0</v>
      </c>
      <c r="F49" s="135">
        <v>0</v>
      </c>
      <c r="G49" s="135">
        <v>0</v>
      </c>
      <c r="H49" s="134">
        <f t="shared" si="3"/>
        <v>0</v>
      </c>
      <c r="I49" s="42"/>
      <c r="J49" s="42"/>
      <c r="K49" s="42"/>
      <c r="L49" s="42"/>
    </row>
    <row r="50" spans="1:12" x14ac:dyDescent="0.3">
      <c r="A50" s="133">
        <v>6.2</v>
      </c>
      <c r="B50" s="49" t="s">
        <v>139</v>
      </c>
      <c r="C50" s="135">
        <v>0</v>
      </c>
      <c r="D50" s="135">
        <v>0</v>
      </c>
      <c r="E50" s="134">
        <f t="shared" si="2"/>
        <v>0</v>
      </c>
      <c r="F50" s="135">
        <v>0</v>
      </c>
      <c r="G50" s="135">
        <v>0</v>
      </c>
      <c r="H50" s="134">
        <f t="shared" si="3"/>
        <v>0</v>
      </c>
      <c r="I50" s="42"/>
      <c r="J50" s="42"/>
      <c r="K50" s="42"/>
      <c r="L50" s="42"/>
    </row>
    <row r="51" spans="1:12" x14ac:dyDescent="0.3">
      <c r="A51" s="133">
        <v>6.3</v>
      </c>
      <c r="B51" s="49" t="s">
        <v>140</v>
      </c>
      <c r="C51" s="135">
        <v>0</v>
      </c>
      <c r="D51" s="135">
        <v>0</v>
      </c>
      <c r="E51" s="134">
        <f t="shared" si="2"/>
        <v>0</v>
      </c>
      <c r="F51" s="135">
        <v>0</v>
      </c>
      <c r="G51" s="135">
        <v>0</v>
      </c>
      <c r="H51" s="134">
        <f t="shared" si="3"/>
        <v>0</v>
      </c>
      <c r="I51" s="42"/>
      <c r="J51" s="42"/>
      <c r="K51" s="42"/>
      <c r="L51" s="42"/>
    </row>
    <row r="52" spans="1:12" x14ac:dyDescent="0.3">
      <c r="A52" s="133">
        <v>6.4</v>
      </c>
      <c r="B52" s="49" t="s">
        <v>136</v>
      </c>
      <c r="C52" s="135">
        <v>0</v>
      </c>
      <c r="D52" s="135">
        <v>30022586.771000002</v>
      </c>
      <c r="E52" s="134">
        <f t="shared" si="2"/>
        <v>30022586.771000002</v>
      </c>
      <c r="F52" s="135">
        <v>0</v>
      </c>
      <c r="G52" s="135">
        <v>30691416.342799999</v>
      </c>
      <c r="H52" s="134">
        <f t="shared" si="3"/>
        <v>30691416.342799999</v>
      </c>
      <c r="I52" s="42"/>
      <c r="J52" s="42"/>
      <c r="K52" s="42"/>
      <c r="L52" s="42"/>
    </row>
    <row r="53" spans="1:12" ht="15.75" x14ac:dyDescent="0.3">
      <c r="A53" s="133">
        <v>7</v>
      </c>
      <c r="B53" s="50" t="s">
        <v>141</v>
      </c>
      <c r="C53" s="141">
        <f>SUM(C54:C56)</f>
        <v>1426931615.6500001</v>
      </c>
      <c r="D53" s="141">
        <f>SUM(D54:D56)</f>
        <v>24594496.8299</v>
      </c>
      <c r="E53" s="134">
        <f t="shared" si="2"/>
        <v>1451526112.4799001</v>
      </c>
      <c r="F53" s="141">
        <f>SUM(F54:F56)</f>
        <v>1077712335.1700001</v>
      </c>
      <c r="G53" s="141">
        <f>SUM(G54:G56)</f>
        <v>11265836.141000001</v>
      </c>
      <c r="H53" s="134">
        <f t="shared" si="3"/>
        <v>1088978171.3110001</v>
      </c>
      <c r="I53" s="42"/>
      <c r="J53" s="42"/>
      <c r="K53" s="42"/>
      <c r="L53" s="42"/>
    </row>
    <row r="54" spans="1:12" x14ac:dyDescent="0.3">
      <c r="A54" s="133" t="s">
        <v>1</v>
      </c>
      <c r="B54" s="49" t="s">
        <v>142</v>
      </c>
      <c r="C54" s="135">
        <v>1426931615.6500001</v>
      </c>
      <c r="D54" s="135">
        <v>24594496.8299</v>
      </c>
      <c r="E54" s="134">
        <f t="shared" si="2"/>
        <v>1451526112.4799001</v>
      </c>
      <c r="F54" s="135">
        <v>1077712335.1700001</v>
      </c>
      <c r="G54" s="135">
        <v>11265836.141000001</v>
      </c>
      <c r="H54" s="134">
        <f t="shared" si="3"/>
        <v>1088978171.3110001</v>
      </c>
      <c r="I54" s="42"/>
      <c r="J54" s="42"/>
      <c r="K54" s="42"/>
      <c r="L54" s="42"/>
    </row>
    <row r="55" spans="1:12" x14ac:dyDescent="0.3">
      <c r="A55" s="133" t="s">
        <v>2</v>
      </c>
      <c r="B55" s="49" t="s">
        <v>143</v>
      </c>
      <c r="C55" s="135">
        <v>0</v>
      </c>
      <c r="D55" s="135">
        <v>0</v>
      </c>
      <c r="E55" s="134">
        <f t="shared" si="2"/>
        <v>0</v>
      </c>
      <c r="F55" s="135">
        <v>0</v>
      </c>
      <c r="G55" s="135">
        <v>0</v>
      </c>
      <c r="H55" s="134">
        <f t="shared" si="3"/>
        <v>0</v>
      </c>
      <c r="I55" s="42"/>
    </row>
    <row r="56" spans="1:12" x14ac:dyDescent="0.3">
      <c r="A56" s="133" t="s">
        <v>3</v>
      </c>
      <c r="B56" s="49" t="s">
        <v>144</v>
      </c>
      <c r="C56" s="135">
        <v>0</v>
      </c>
      <c r="D56" s="135">
        <v>0</v>
      </c>
      <c r="E56" s="134">
        <f t="shared" si="2"/>
        <v>0</v>
      </c>
      <c r="F56" s="135">
        <v>0</v>
      </c>
      <c r="G56" s="135">
        <v>0</v>
      </c>
      <c r="H56" s="134">
        <f t="shared" si="3"/>
        <v>0</v>
      </c>
      <c r="I56" s="42"/>
    </row>
    <row r="57" spans="1:12" ht="15.75" x14ac:dyDescent="0.3">
      <c r="A57" s="133">
        <v>8</v>
      </c>
      <c r="B57" s="50" t="s">
        <v>145</v>
      </c>
      <c r="C57" s="141">
        <f>SUM(C58:C62)</f>
        <v>654005182.05999994</v>
      </c>
      <c r="D57" s="141">
        <f>SUM(D58:D62)</f>
        <v>984523851.36120009</v>
      </c>
      <c r="E57" s="134">
        <f t="shared" si="2"/>
        <v>1638529033.4212</v>
      </c>
      <c r="F57" s="141">
        <f>SUM(F58:F62)</f>
        <v>567761076.24000001</v>
      </c>
      <c r="G57" s="141">
        <f>SUM(G58:G62)</f>
        <v>931580526.90289998</v>
      </c>
      <c r="H57" s="134">
        <f t="shared" si="3"/>
        <v>1499341603.1429</v>
      </c>
      <c r="I57" s="42"/>
    </row>
    <row r="58" spans="1:12" x14ac:dyDescent="0.3">
      <c r="A58" s="133" t="s">
        <v>4</v>
      </c>
      <c r="B58" s="49" t="s">
        <v>146</v>
      </c>
      <c r="C58" s="135">
        <v>0</v>
      </c>
      <c r="D58" s="135">
        <v>0</v>
      </c>
      <c r="E58" s="134">
        <f t="shared" si="2"/>
        <v>0</v>
      </c>
      <c r="F58" s="135">
        <v>0</v>
      </c>
      <c r="G58" s="135">
        <v>0</v>
      </c>
      <c r="H58" s="134">
        <f t="shared" si="3"/>
        <v>0</v>
      </c>
      <c r="I58" s="42"/>
    </row>
    <row r="59" spans="1:12" x14ac:dyDescent="0.3">
      <c r="A59" s="133" t="s">
        <v>5</v>
      </c>
      <c r="B59" s="49" t="s">
        <v>147</v>
      </c>
      <c r="C59" s="135">
        <v>446292827.01999998</v>
      </c>
      <c r="D59" s="135">
        <v>738732374.29120004</v>
      </c>
      <c r="E59" s="134">
        <f t="shared" si="2"/>
        <v>1185025201.3112001</v>
      </c>
      <c r="F59" s="135">
        <v>389906873.41000003</v>
      </c>
      <c r="G59" s="135">
        <v>698602274.34529996</v>
      </c>
      <c r="H59" s="134">
        <f t="shared" si="3"/>
        <v>1088509147.7553</v>
      </c>
    </row>
    <row r="60" spans="1:12" x14ac:dyDescent="0.3">
      <c r="A60" s="133" t="s">
        <v>6</v>
      </c>
      <c r="B60" s="49" t="s">
        <v>148</v>
      </c>
      <c r="C60" s="135">
        <v>0</v>
      </c>
      <c r="D60" s="135">
        <v>0</v>
      </c>
      <c r="E60" s="134">
        <f t="shared" si="2"/>
        <v>0</v>
      </c>
      <c r="F60" s="135">
        <v>0</v>
      </c>
      <c r="G60" s="135">
        <v>0</v>
      </c>
      <c r="H60" s="134">
        <f t="shared" si="3"/>
        <v>0</v>
      </c>
    </row>
    <row r="61" spans="1:12" x14ac:dyDescent="0.3">
      <c r="A61" s="133" t="s">
        <v>7</v>
      </c>
      <c r="B61" s="49" t="s">
        <v>149</v>
      </c>
      <c r="C61" s="135">
        <v>156885361.28</v>
      </c>
      <c r="D61" s="135">
        <v>241450675.29809999</v>
      </c>
      <c r="E61" s="134">
        <f t="shared" si="2"/>
        <v>398336036.57809997</v>
      </c>
      <c r="F61" s="135">
        <v>128077353.02</v>
      </c>
      <c r="G61" s="135">
        <v>228727187.57170001</v>
      </c>
      <c r="H61" s="134">
        <f t="shared" si="3"/>
        <v>356804540.59170002</v>
      </c>
    </row>
    <row r="62" spans="1:12" x14ac:dyDescent="0.3">
      <c r="A62" s="133" t="s">
        <v>8</v>
      </c>
      <c r="B62" s="49" t="s">
        <v>150</v>
      </c>
      <c r="C62" s="135">
        <v>50826993.759999998</v>
      </c>
      <c r="D62" s="135">
        <v>4340801.7719000001</v>
      </c>
      <c r="E62" s="134">
        <f t="shared" si="2"/>
        <v>55167795.531899996</v>
      </c>
      <c r="F62" s="135">
        <v>49776849.810000002</v>
      </c>
      <c r="G62" s="135">
        <v>4251064.9858999997</v>
      </c>
      <c r="H62" s="134">
        <f t="shared" si="3"/>
        <v>54027914.795900002</v>
      </c>
    </row>
    <row r="63" spans="1:12" ht="15.75" x14ac:dyDescent="0.3">
      <c r="A63" s="133">
        <v>9</v>
      </c>
      <c r="B63" s="50" t="s">
        <v>151</v>
      </c>
      <c r="C63" s="141">
        <f>SUM(C64:C67)</f>
        <v>335249.17</v>
      </c>
      <c r="D63" s="141">
        <f>SUM(D64:D67)</f>
        <v>0</v>
      </c>
      <c r="E63" s="134">
        <f t="shared" si="2"/>
        <v>335249.17</v>
      </c>
      <c r="F63" s="141">
        <f>SUM(F64:F67)</f>
        <v>335300.17</v>
      </c>
      <c r="G63" s="141">
        <f>SUM(G64:G67)</f>
        <v>0</v>
      </c>
      <c r="H63" s="134">
        <f t="shared" si="3"/>
        <v>335300.17</v>
      </c>
    </row>
    <row r="64" spans="1:12" x14ac:dyDescent="0.3">
      <c r="A64" s="133" t="s">
        <v>9</v>
      </c>
      <c r="B64" s="49" t="s">
        <v>152</v>
      </c>
      <c r="C64" s="135">
        <v>0</v>
      </c>
      <c r="D64" s="135">
        <v>0</v>
      </c>
      <c r="E64" s="134">
        <f t="shared" si="2"/>
        <v>0</v>
      </c>
      <c r="F64" s="135">
        <v>0</v>
      </c>
      <c r="G64" s="135">
        <v>0</v>
      </c>
      <c r="H64" s="134">
        <f t="shared" si="3"/>
        <v>0</v>
      </c>
    </row>
    <row r="65" spans="1:8" x14ac:dyDescent="0.3">
      <c r="A65" s="133" t="s">
        <v>10</v>
      </c>
      <c r="B65" s="49" t="s">
        <v>153</v>
      </c>
      <c r="C65" s="135">
        <v>332270.17</v>
      </c>
      <c r="D65" s="135">
        <v>0</v>
      </c>
      <c r="E65" s="134">
        <f t="shared" si="2"/>
        <v>332270.17</v>
      </c>
      <c r="F65" s="135">
        <v>332270.17</v>
      </c>
      <c r="G65" s="135">
        <v>0</v>
      </c>
      <c r="H65" s="134">
        <f t="shared" si="3"/>
        <v>332270.17</v>
      </c>
    </row>
    <row r="66" spans="1:8" x14ac:dyDescent="0.3">
      <c r="A66" s="133" t="s">
        <v>11</v>
      </c>
      <c r="B66" s="49" t="s">
        <v>154</v>
      </c>
      <c r="C66" s="135">
        <v>2979</v>
      </c>
      <c r="D66" s="135">
        <v>0</v>
      </c>
      <c r="E66" s="134">
        <f t="shared" si="2"/>
        <v>2979</v>
      </c>
      <c r="F66" s="135">
        <v>3030</v>
      </c>
      <c r="G66" s="135">
        <v>0</v>
      </c>
      <c r="H66" s="134">
        <f t="shared" si="3"/>
        <v>3030</v>
      </c>
    </row>
    <row r="67" spans="1:8" x14ac:dyDescent="0.3">
      <c r="A67" s="133" t="s">
        <v>12</v>
      </c>
      <c r="B67" s="49" t="s">
        <v>155</v>
      </c>
      <c r="C67" s="135">
        <v>0</v>
      </c>
      <c r="D67" s="135">
        <v>0</v>
      </c>
      <c r="E67" s="134">
        <f t="shared" si="2"/>
        <v>0</v>
      </c>
      <c r="F67" s="135">
        <v>0</v>
      </c>
      <c r="G67" s="135">
        <v>0</v>
      </c>
      <c r="H67" s="134">
        <f t="shared" si="3"/>
        <v>0</v>
      </c>
    </row>
    <row r="68" spans="1:8" ht="15.75" x14ac:dyDescent="0.3">
      <c r="A68" s="133">
        <v>10</v>
      </c>
      <c r="B68" s="53" t="s">
        <v>21</v>
      </c>
      <c r="C68" s="141">
        <f>C6+C27+C35+C39+C43+C48+C53+C57+C63</f>
        <v>3503366342.354898</v>
      </c>
      <c r="D68" s="141">
        <f>D6+D27+D35+D39+D43+D48+D53+D57+D63</f>
        <v>14024365541.135281</v>
      </c>
      <c r="E68" s="134">
        <f>C68+D68</f>
        <v>17527731883.490177</v>
      </c>
      <c r="F68" s="141">
        <f>F6+F27+F35+F39+F43+F48+F53+F57+F63</f>
        <v>3167472319.0304451</v>
      </c>
      <c r="G68" s="141">
        <f>G6+G27+G35+G39+G43+G48+G53+G57+G63</f>
        <v>13320570697.193649</v>
      </c>
      <c r="H68" s="134">
        <f>F68+G68</f>
        <v>16488043016.224094</v>
      </c>
    </row>
    <row r="70" spans="1:8" x14ac:dyDescent="0.3">
      <c r="A70" s="20" t="str">
        <f>'RC'!A42</f>
        <v>*</v>
      </c>
      <c r="B70" s="20" t="str">
        <f>'RC'!B42</f>
        <v>Non-audited data presented in accordance of the regulations of NBG</v>
      </c>
    </row>
    <row r="71" spans="1:8" x14ac:dyDescent="0.3">
      <c r="A71" s="20" t="s">
        <v>223</v>
      </c>
      <c r="B71" s="20" t="s">
        <v>224</v>
      </c>
    </row>
  </sheetData>
  <mergeCells count="2">
    <mergeCell ref="C4:E4"/>
    <mergeCell ref="F4:H4"/>
  </mergeCells>
  <phoneticPr fontId="2" type="noConversion"/>
  <pageMargins left="0.42" right="0.26" top="0.38" bottom="0.16" header="0.17" footer="0.16"/>
  <pageSetup scale="70" orientation="portrait" r:id="rId1"/>
  <headerFooter alignWithMargins="0">
    <oddHeader>&amp;R&amp;"Geo_Arial,Regular"&amp;9Annex to Transparency Regulation about Financial Condition of a Commercial Bank</oddHeader>
  </headerFooter>
  <ignoredErrors>
    <ignoredError sqref="B1:B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3"/>
  <sheetViews>
    <sheetView showGridLines="0" zoomScale="80" zoomScaleNormal="80" zoomScaleSheetLayoutView="100" workbookViewId="0">
      <selection activeCell="B33" sqref="B33"/>
    </sheetView>
  </sheetViews>
  <sheetFormatPr defaultRowHeight="15" x14ac:dyDescent="0.3"/>
  <cols>
    <col min="1" max="1" width="5.28515625" style="54" customWidth="1"/>
    <col min="2" max="2" width="44.5703125" style="54" bestFit="1" customWidth="1"/>
    <col min="3" max="4" width="17.7109375" style="54" customWidth="1"/>
    <col min="5" max="5" width="98.7109375" style="54" customWidth="1"/>
    <col min="6" max="16384" width="9.140625" style="54"/>
  </cols>
  <sheetData>
    <row r="2" spans="1:5" x14ac:dyDescent="0.3">
      <c r="B2" s="22" t="s">
        <v>13</v>
      </c>
      <c r="C2" s="1" t="str">
        <f>'RC'!B1</f>
        <v>TBC bank</v>
      </c>
      <c r="D2" s="55"/>
    </row>
    <row r="3" spans="1:5" x14ac:dyDescent="0.3">
      <c r="B3" s="22" t="s">
        <v>14</v>
      </c>
      <c r="C3" s="23">
        <f>'RC'!B2</f>
        <v>42643</v>
      </c>
      <c r="D3" s="56" t="s">
        <v>157</v>
      </c>
    </row>
    <row r="4" spans="1:5" ht="18" customHeight="1" x14ac:dyDescent="0.3">
      <c r="B4" s="57" t="s">
        <v>204</v>
      </c>
      <c r="C4" s="1"/>
      <c r="D4" s="58"/>
    </row>
    <row r="5" spans="1:5" ht="54" x14ac:dyDescent="0.35">
      <c r="A5" s="59"/>
      <c r="B5" s="27"/>
      <c r="C5" s="60" t="s">
        <v>17</v>
      </c>
      <c r="D5" s="60" t="s">
        <v>18</v>
      </c>
    </row>
    <row r="6" spans="1:5" ht="18" customHeight="1" x14ac:dyDescent="0.3">
      <c r="A6" s="59"/>
      <c r="B6" s="61" t="s">
        <v>158</v>
      </c>
      <c r="C6" s="59"/>
      <c r="D6" s="59"/>
    </row>
    <row r="7" spans="1:5" ht="18" customHeight="1" x14ac:dyDescent="0.3">
      <c r="A7" s="59">
        <v>1</v>
      </c>
      <c r="B7" s="62" t="s">
        <v>187</v>
      </c>
      <c r="C7" s="63">
        <v>0.11856171107586802</v>
      </c>
      <c r="D7" s="63">
        <v>0.11244094067675919</v>
      </c>
      <c r="E7" s="64"/>
    </row>
    <row r="8" spans="1:5" ht="18" customHeight="1" x14ac:dyDescent="0.3">
      <c r="A8" s="59">
        <v>2</v>
      </c>
      <c r="B8" s="62" t="s">
        <v>188</v>
      </c>
      <c r="C8" s="63">
        <v>0.17283101382369268</v>
      </c>
      <c r="D8" s="63">
        <v>0.15174877844585075</v>
      </c>
    </row>
    <row r="9" spans="1:5" ht="18" customHeight="1" x14ac:dyDescent="0.3">
      <c r="A9" s="59">
        <v>3</v>
      </c>
      <c r="B9" s="62" t="s">
        <v>159</v>
      </c>
      <c r="C9" s="65">
        <v>1.059988063533198</v>
      </c>
      <c r="D9" s="65">
        <v>1.0519824869101433</v>
      </c>
    </row>
    <row r="10" spans="1:5" ht="18" customHeight="1" x14ac:dyDescent="0.3">
      <c r="A10" s="59">
        <v>4</v>
      </c>
      <c r="B10" s="62" t="s">
        <v>160</v>
      </c>
      <c r="C10" s="66">
        <v>0.29899841211762196</v>
      </c>
      <c r="D10" s="66">
        <v>0.28210838474509259</v>
      </c>
      <c r="E10" s="64"/>
    </row>
    <row r="11" spans="1:5" ht="18" customHeight="1" x14ac:dyDescent="0.3">
      <c r="A11" s="59"/>
      <c r="B11" s="67" t="s">
        <v>161</v>
      </c>
      <c r="C11" s="68"/>
      <c r="D11" s="59"/>
    </row>
    <row r="12" spans="1:5" ht="18" customHeight="1" x14ac:dyDescent="0.3">
      <c r="A12" s="59">
        <v>5</v>
      </c>
      <c r="B12" s="62" t="s">
        <v>162</v>
      </c>
      <c r="C12" s="69">
        <v>9.437147481491448E-2</v>
      </c>
      <c r="D12" s="69">
        <v>8.922471640903179E-2</v>
      </c>
      <c r="E12" s="64"/>
    </row>
    <row r="13" spans="1:5" ht="18" customHeight="1" x14ac:dyDescent="0.3">
      <c r="A13" s="59">
        <v>6</v>
      </c>
      <c r="B13" s="70" t="s">
        <v>163</v>
      </c>
      <c r="C13" s="69">
        <v>3.6157592276516611E-2</v>
      </c>
      <c r="D13" s="69">
        <v>3.661631970979342E-2</v>
      </c>
      <c r="E13" s="64"/>
    </row>
    <row r="14" spans="1:5" ht="18" customHeight="1" x14ac:dyDescent="0.3">
      <c r="A14" s="59">
        <v>7</v>
      </c>
      <c r="B14" s="70" t="s">
        <v>164</v>
      </c>
      <c r="C14" s="69">
        <v>4.5087824048900091E-2</v>
      </c>
      <c r="D14" s="69">
        <v>3.6535173083775047E-2</v>
      </c>
      <c r="E14" s="71"/>
    </row>
    <row r="15" spans="1:5" ht="18" customHeight="1" x14ac:dyDescent="0.3">
      <c r="A15" s="59">
        <v>8</v>
      </c>
      <c r="B15" s="70" t="s">
        <v>165</v>
      </c>
      <c r="C15" s="69">
        <v>5.8213882538397869E-2</v>
      </c>
      <c r="D15" s="69">
        <v>5.2608396699238377E-2</v>
      </c>
      <c r="E15" s="72"/>
    </row>
    <row r="16" spans="1:5" ht="18" customHeight="1" x14ac:dyDescent="0.3">
      <c r="A16" s="59">
        <v>9</v>
      </c>
      <c r="B16" s="70" t="s">
        <v>166</v>
      </c>
      <c r="C16" s="69">
        <v>3.6997952808634729E-2</v>
      </c>
      <c r="D16" s="69">
        <v>2.3599558931870778E-2</v>
      </c>
    </row>
    <row r="17" spans="1:5" ht="18" customHeight="1" x14ac:dyDescent="0.3">
      <c r="A17" s="59">
        <v>10</v>
      </c>
      <c r="B17" s="70" t="s">
        <v>167</v>
      </c>
      <c r="C17" s="69">
        <v>0.21551704961440712</v>
      </c>
      <c r="D17" s="69">
        <v>0.15253053229624308</v>
      </c>
    </row>
    <row r="18" spans="1:5" ht="18" customHeight="1" x14ac:dyDescent="0.3">
      <c r="A18" s="59"/>
      <c r="B18" s="67" t="s">
        <v>168</v>
      </c>
      <c r="C18" s="59"/>
      <c r="D18" s="59"/>
    </row>
    <row r="19" spans="1:5" ht="18" customHeight="1" x14ac:dyDescent="0.3">
      <c r="A19" s="59">
        <v>11</v>
      </c>
      <c r="B19" s="73" t="s">
        <v>169</v>
      </c>
      <c r="C19" s="69">
        <v>5.1461704249708203E-2</v>
      </c>
      <c r="D19" s="69">
        <v>7.5062820999540855E-2</v>
      </c>
      <c r="E19" s="71"/>
    </row>
    <row r="20" spans="1:5" ht="18" customHeight="1" x14ac:dyDescent="0.3">
      <c r="A20" s="59">
        <v>12</v>
      </c>
      <c r="B20" s="62" t="s">
        <v>170</v>
      </c>
      <c r="C20" s="69">
        <v>5.5595454732256751E-2</v>
      </c>
      <c r="D20" s="69">
        <v>6.3518956355564496E-2</v>
      </c>
    </row>
    <row r="21" spans="1:5" ht="18" customHeight="1" x14ac:dyDescent="0.3">
      <c r="A21" s="59">
        <v>13</v>
      </c>
      <c r="B21" s="62" t="s">
        <v>171</v>
      </c>
      <c r="C21" s="69">
        <v>0.63195310734688792</v>
      </c>
      <c r="D21" s="69">
        <v>0.64657459347436863</v>
      </c>
    </row>
    <row r="22" spans="1:5" ht="18" customHeight="1" x14ac:dyDescent="0.3">
      <c r="A22" s="59">
        <v>14</v>
      </c>
      <c r="B22" s="62" t="s">
        <v>172</v>
      </c>
      <c r="C22" s="69">
        <v>0.58460089055130526</v>
      </c>
      <c r="D22" s="69">
        <v>0.58504930128815147</v>
      </c>
    </row>
    <row r="23" spans="1:5" ht="18" customHeight="1" x14ac:dyDescent="0.3">
      <c r="A23" s="59">
        <v>15</v>
      </c>
      <c r="B23" s="62" t="s">
        <v>242</v>
      </c>
      <c r="C23" s="69">
        <v>7.2424415409070145E-2</v>
      </c>
      <c r="D23" s="69">
        <v>0.35232869089936336</v>
      </c>
    </row>
    <row r="24" spans="1:5" ht="18" customHeight="1" x14ac:dyDescent="0.3">
      <c r="A24" s="59"/>
      <c r="B24" s="22" t="s">
        <v>173</v>
      </c>
      <c r="C24" s="59"/>
      <c r="D24" s="59"/>
    </row>
    <row r="25" spans="1:5" ht="18" customHeight="1" x14ac:dyDescent="0.3">
      <c r="A25" s="59">
        <v>16</v>
      </c>
      <c r="B25" s="62" t="s">
        <v>253</v>
      </c>
      <c r="C25" s="69">
        <v>0.21802870975876965</v>
      </c>
      <c r="D25" s="65">
        <v>0.21578870220218088</v>
      </c>
    </row>
    <row r="26" spans="1:5" ht="18" customHeight="1" x14ac:dyDescent="0.3">
      <c r="A26" s="59">
        <v>17</v>
      </c>
      <c r="B26" s="62" t="s">
        <v>174</v>
      </c>
      <c r="C26" s="65">
        <v>0.71083253440325866</v>
      </c>
      <c r="D26" s="65">
        <v>0.70655821163908961</v>
      </c>
    </row>
    <row r="27" spans="1:5" ht="18" customHeight="1" x14ac:dyDescent="0.3">
      <c r="A27" s="59">
        <v>18</v>
      </c>
      <c r="B27" s="62" t="s">
        <v>255</v>
      </c>
      <c r="C27" s="69">
        <v>0.36008213451053261</v>
      </c>
      <c r="D27" s="69">
        <v>0.36869391750296565</v>
      </c>
    </row>
    <row r="28" spans="1:5" ht="15" customHeight="1" x14ac:dyDescent="0.3">
      <c r="A28" s="74"/>
      <c r="B28" s="75"/>
      <c r="C28" s="74"/>
      <c r="D28" s="74"/>
    </row>
    <row r="29" spans="1:5" ht="15" customHeight="1" x14ac:dyDescent="0.3">
      <c r="A29" s="74" t="str">
        <f>'RC'!A42</f>
        <v>*</v>
      </c>
      <c r="B29" s="74" t="str">
        <f>'RC'!B42</f>
        <v>Non-audited data presented in accordance of the regulations of NBG</v>
      </c>
      <c r="C29" s="1"/>
      <c r="D29" s="76"/>
    </row>
    <row r="30" spans="1:5" ht="11.25" customHeight="1" x14ac:dyDescent="0.3">
      <c r="A30" s="74"/>
      <c r="B30" s="17"/>
      <c r="C30" s="1"/>
      <c r="D30" s="74"/>
    </row>
    <row r="31" spans="1:5" ht="15" customHeight="1" x14ac:dyDescent="0.3">
      <c r="A31" s="74" t="s">
        <v>223</v>
      </c>
      <c r="B31" s="17" t="s">
        <v>258</v>
      </c>
      <c r="C31" s="1"/>
      <c r="D31" s="74"/>
    </row>
    <row r="32" spans="1:5" ht="15" customHeight="1" x14ac:dyDescent="0.3">
      <c r="A32" s="74" t="s">
        <v>254</v>
      </c>
      <c r="B32" s="146" t="s">
        <v>259</v>
      </c>
      <c r="C32" s="77"/>
      <c r="D32" s="74"/>
    </row>
    <row r="33" spans="1:5" ht="15" customHeight="1" x14ac:dyDescent="0.3">
      <c r="A33" s="74" t="s">
        <v>256</v>
      </c>
      <c r="B33" s="146" t="s">
        <v>257</v>
      </c>
      <c r="C33" s="76"/>
      <c r="D33" s="77"/>
    </row>
    <row r="34" spans="1:5" ht="15" customHeight="1" x14ac:dyDescent="0.3">
      <c r="A34" s="74"/>
      <c r="B34" s="75"/>
      <c r="C34" s="74"/>
      <c r="D34" s="74"/>
    </row>
    <row r="35" spans="1:5" ht="15" customHeight="1" x14ac:dyDescent="0.3">
      <c r="A35" s="74"/>
      <c r="B35" s="75"/>
      <c r="C35" s="74"/>
      <c r="D35" s="74"/>
    </row>
    <row r="36" spans="1:5" ht="15" customHeight="1" x14ac:dyDescent="0.3">
      <c r="A36" s="74"/>
      <c r="B36" s="75"/>
      <c r="C36" s="74"/>
      <c r="D36" s="74"/>
    </row>
    <row r="37" spans="1:5" ht="17.25" customHeight="1" x14ac:dyDescent="0.3">
      <c r="A37" s="74"/>
      <c r="B37" s="75"/>
      <c r="C37" s="74"/>
      <c r="D37" s="74"/>
    </row>
    <row r="38" spans="1:5" ht="19.5" customHeight="1" x14ac:dyDescent="0.3">
      <c r="C38" s="74"/>
      <c r="D38" s="74"/>
      <c r="E38" s="74"/>
    </row>
    <row r="39" spans="1:5" ht="19.5" customHeight="1" x14ac:dyDescent="0.3">
      <c r="C39" s="74"/>
      <c r="D39" s="74"/>
      <c r="E39" s="74"/>
    </row>
    <row r="40" spans="1:5" x14ac:dyDescent="0.3">
      <c r="C40" s="74"/>
      <c r="D40" s="74"/>
      <c r="E40" s="74"/>
    </row>
    <row r="41" spans="1:5" x14ac:dyDescent="0.3">
      <c r="B41" s="78"/>
      <c r="C41" s="74"/>
      <c r="D41" s="74"/>
      <c r="E41" s="74"/>
    </row>
    <row r="42" spans="1:5" x14ac:dyDescent="0.3">
      <c r="B42" s="79"/>
      <c r="C42" s="74"/>
      <c r="D42" s="74"/>
      <c r="E42" s="74"/>
    </row>
    <row r="43" spans="1:5" x14ac:dyDescent="0.3">
      <c r="C43" s="74"/>
      <c r="D43" s="74"/>
      <c r="E43" s="74"/>
    </row>
  </sheetData>
  <phoneticPr fontId="2" type="noConversion"/>
  <pageMargins left="0.47" right="0.38" top="0.27" bottom="0.26" header="0.18" footer="0.18"/>
  <pageSetup orientation="portrait" r:id="rId1"/>
  <headerFooter alignWithMargins="0">
    <oddHeader>&amp;R&amp;"Geo_Arial,Regular"&amp;9Annex to Transparency Regulation about Financial Condition of a Commercial Bank</oddHeader>
  </headerFooter>
  <ignoredErrors>
    <ignoredError sqref="C2:C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zoomScale="80" zoomScaleNormal="80" zoomScaleSheetLayoutView="100" workbookViewId="0">
      <selection activeCell="B49" sqref="B49"/>
    </sheetView>
  </sheetViews>
  <sheetFormatPr defaultRowHeight="15" x14ac:dyDescent="0.3"/>
  <cols>
    <col min="1" max="1" width="5.28515625" style="54" customWidth="1"/>
    <col min="2" max="2" width="57.140625" style="54" customWidth="1"/>
    <col min="3" max="3" width="35.7109375" style="54" customWidth="1"/>
    <col min="4" max="16384" width="9.140625" style="54"/>
  </cols>
  <sheetData>
    <row r="1" spans="1:3" x14ac:dyDescent="0.3">
      <c r="B1" s="22" t="s">
        <v>13</v>
      </c>
      <c r="C1" s="1" t="str">
        <f>'RC'!B1</f>
        <v>TBC bank</v>
      </c>
    </row>
    <row r="2" spans="1:3" x14ac:dyDescent="0.3">
      <c r="B2" s="22" t="s">
        <v>14</v>
      </c>
      <c r="C2" s="23">
        <f>'RC'!B2</f>
        <v>42643</v>
      </c>
    </row>
    <row r="3" spans="1:3" x14ac:dyDescent="0.3">
      <c r="B3" s="22"/>
      <c r="C3" s="23"/>
    </row>
    <row r="4" spans="1:3" ht="15.75" x14ac:dyDescent="0.3">
      <c r="A4" s="75"/>
      <c r="B4" s="162" t="s">
        <v>186</v>
      </c>
      <c r="C4" s="162"/>
    </row>
    <row r="5" spans="1:3" x14ac:dyDescent="0.3">
      <c r="A5" s="59"/>
      <c r="B5" s="158" t="s">
        <v>185</v>
      </c>
      <c r="C5" s="158"/>
    </row>
    <row r="6" spans="1:3" x14ac:dyDescent="0.3">
      <c r="A6" s="80">
        <v>1</v>
      </c>
      <c r="B6" s="159" t="s">
        <v>226</v>
      </c>
      <c r="C6" s="159"/>
    </row>
    <row r="7" spans="1:3" x14ac:dyDescent="0.3">
      <c r="A7" s="80">
        <v>2</v>
      </c>
      <c r="B7" s="159" t="s">
        <v>227</v>
      </c>
      <c r="C7" s="159"/>
    </row>
    <row r="8" spans="1:3" x14ac:dyDescent="0.3">
      <c r="A8" s="80">
        <v>3</v>
      </c>
      <c r="B8" s="159" t="s">
        <v>228</v>
      </c>
      <c r="C8" s="159"/>
    </row>
    <row r="9" spans="1:3" x14ac:dyDescent="0.3">
      <c r="A9" s="80">
        <v>4</v>
      </c>
      <c r="B9" s="159" t="s">
        <v>229</v>
      </c>
      <c r="C9" s="159"/>
    </row>
    <row r="10" spans="1:3" x14ac:dyDescent="0.3">
      <c r="A10" s="80">
        <v>5</v>
      </c>
      <c r="B10" s="159" t="s">
        <v>230</v>
      </c>
      <c r="C10" s="159"/>
    </row>
    <row r="11" spans="1:3" x14ac:dyDescent="0.3">
      <c r="A11" s="80">
        <v>6</v>
      </c>
      <c r="B11" s="159" t="s">
        <v>231</v>
      </c>
      <c r="C11" s="159"/>
    </row>
    <row r="12" spans="1:3" x14ac:dyDescent="0.3">
      <c r="A12" s="80">
        <v>7</v>
      </c>
      <c r="B12" s="159" t="s">
        <v>232</v>
      </c>
      <c r="C12" s="159"/>
    </row>
    <row r="13" spans="1:3" x14ac:dyDescent="0.3">
      <c r="A13" s="80">
        <v>8</v>
      </c>
      <c r="B13" s="159" t="s">
        <v>233</v>
      </c>
      <c r="C13" s="159"/>
    </row>
    <row r="14" spans="1:3" x14ac:dyDescent="0.3">
      <c r="A14" s="80">
        <v>9</v>
      </c>
      <c r="B14" s="159" t="s">
        <v>234</v>
      </c>
      <c r="C14" s="159"/>
    </row>
    <row r="15" spans="1:3" x14ac:dyDescent="0.3">
      <c r="A15" s="80"/>
      <c r="B15" s="160"/>
      <c r="C15" s="161"/>
    </row>
    <row r="16" spans="1:3" x14ac:dyDescent="0.3">
      <c r="A16" s="80"/>
      <c r="B16" s="158" t="s">
        <v>175</v>
      </c>
      <c r="C16" s="158"/>
    </row>
    <row r="17" spans="1:3" x14ac:dyDescent="0.3">
      <c r="A17" s="80">
        <v>1</v>
      </c>
      <c r="B17" s="159" t="s">
        <v>233</v>
      </c>
      <c r="C17" s="159"/>
    </row>
    <row r="18" spans="1:3" x14ac:dyDescent="0.3">
      <c r="A18" s="80">
        <v>2</v>
      </c>
      <c r="B18" s="159" t="s">
        <v>235</v>
      </c>
      <c r="C18" s="159"/>
    </row>
    <row r="19" spans="1:3" x14ac:dyDescent="0.3">
      <c r="A19" s="80">
        <v>3</v>
      </c>
      <c r="B19" s="159" t="s">
        <v>236</v>
      </c>
      <c r="C19" s="159"/>
    </row>
    <row r="20" spans="1:3" x14ac:dyDescent="0.3">
      <c r="A20" s="80">
        <v>4</v>
      </c>
      <c r="B20" s="159" t="s">
        <v>237</v>
      </c>
      <c r="C20" s="159"/>
    </row>
    <row r="21" spans="1:3" x14ac:dyDescent="0.3">
      <c r="A21" s="80">
        <v>5</v>
      </c>
      <c r="B21" s="159" t="s">
        <v>238</v>
      </c>
      <c r="C21" s="159"/>
    </row>
    <row r="22" spans="1:3" x14ac:dyDescent="0.3">
      <c r="A22" s="80">
        <v>6</v>
      </c>
      <c r="B22" s="159" t="s">
        <v>234</v>
      </c>
      <c r="C22" s="159"/>
    </row>
    <row r="23" spans="1:3" x14ac:dyDescent="0.3">
      <c r="A23" s="80">
        <v>7</v>
      </c>
      <c r="B23" s="159" t="s">
        <v>239</v>
      </c>
      <c r="C23" s="159"/>
    </row>
    <row r="24" spans="1:3" x14ac:dyDescent="0.3">
      <c r="A24" s="80">
        <v>8</v>
      </c>
      <c r="B24" s="159" t="s">
        <v>240</v>
      </c>
      <c r="C24" s="159"/>
    </row>
    <row r="25" spans="1:3" x14ac:dyDescent="0.3">
      <c r="A25" s="80"/>
      <c r="B25" s="159"/>
      <c r="C25" s="159"/>
    </row>
    <row r="26" spans="1:3" x14ac:dyDescent="0.3">
      <c r="A26" s="80"/>
      <c r="B26" s="158" t="s">
        <v>184</v>
      </c>
      <c r="C26" s="158"/>
    </row>
    <row r="27" spans="1:3" x14ac:dyDescent="0.3">
      <c r="A27" s="80">
        <v>1</v>
      </c>
      <c r="B27" s="159" t="s">
        <v>241</v>
      </c>
      <c r="C27" s="159"/>
    </row>
    <row r="28" spans="1:3" x14ac:dyDescent="0.3">
      <c r="A28" s="80"/>
      <c r="B28" s="159"/>
      <c r="C28" s="159"/>
    </row>
    <row r="29" spans="1:3" x14ac:dyDescent="0.3">
      <c r="A29" s="80"/>
      <c r="B29" s="163" t="s">
        <v>176</v>
      </c>
      <c r="C29" s="163"/>
    </row>
    <row r="30" spans="1:3" ht="15" customHeight="1" x14ac:dyDescent="0.3">
      <c r="A30" s="80">
        <v>1</v>
      </c>
      <c r="B30" s="159" t="s">
        <v>244</v>
      </c>
      <c r="C30" s="159"/>
    </row>
    <row r="31" spans="1:3" x14ac:dyDescent="0.3">
      <c r="A31" s="80">
        <v>2</v>
      </c>
      <c r="B31" s="159" t="s">
        <v>248</v>
      </c>
      <c r="C31" s="159"/>
    </row>
    <row r="32" spans="1:3" x14ac:dyDescent="0.3">
      <c r="A32" s="80">
        <v>3</v>
      </c>
      <c r="B32" s="159" t="s">
        <v>243</v>
      </c>
      <c r="C32" s="159"/>
    </row>
    <row r="33" spans="1:3" x14ac:dyDescent="0.3">
      <c r="A33" s="80">
        <v>4</v>
      </c>
      <c r="B33" s="159" t="s">
        <v>246</v>
      </c>
      <c r="C33" s="159"/>
    </row>
    <row r="34" spans="1:3" x14ac:dyDescent="0.3">
      <c r="A34" s="80">
        <v>5</v>
      </c>
      <c r="B34" s="159" t="s">
        <v>245</v>
      </c>
      <c r="C34" s="159"/>
    </row>
    <row r="35" spans="1:3" x14ac:dyDescent="0.3">
      <c r="A35" s="80">
        <v>6</v>
      </c>
      <c r="B35" s="159" t="s">
        <v>247</v>
      </c>
      <c r="C35" s="159"/>
    </row>
    <row r="36" spans="1:3" x14ac:dyDescent="0.3">
      <c r="A36" s="80">
        <v>7</v>
      </c>
      <c r="B36" s="159" t="s">
        <v>250</v>
      </c>
      <c r="C36" s="159"/>
    </row>
    <row r="37" spans="1:3" x14ac:dyDescent="0.3">
      <c r="A37" s="80">
        <v>8</v>
      </c>
      <c r="B37" s="159" t="s">
        <v>249</v>
      </c>
      <c r="C37" s="159"/>
    </row>
    <row r="38" spans="1:3" x14ac:dyDescent="0.3">
      <c r="A38" s="81"/>
      <c r="B38" s="75"/>
      <c r="C38" s="75"/>
    </row>
    <row r="39" spans="1:3" x14ac:dyDescent="0.3">
      <c r="A39" s="74" t="s">
        <v>177</v>
      </c>
      <c r="B39" s="17" t="s">
        <v>251</v>
      </c>
      <c r="C39" s="17"/>
    </row>
    <row r="40" spans="1:3" x14ac:dyDescent="0.3">
      <c r="A40" s="74"/>
      <c r="B40" s="17"/>
      <c r="C40" s="17"/>
    </row>
    <row r="41" spans="1:3" x14ac:dyDescent="0.3">
      <c r="B41" s="17"/>
      <c r="C41" s="17"/>
    </row>
  </sheetData>
  <mergeCells count="34">
    <mergeCell ref="B36:C36"/>
    <mergeCell ref="B37:C37"/>
    <mergeCell ref="B35:C35"/>
    <mergeCell ref="B27:C27"/>
    <mergeCell ref="B28:C28"/>
    <mergeCell ref="B29:C29"/>
    <mergeCell ref="B30:C30"/>
    <mergeCell ref="B31:C31"/>
    <mergeCell ref="B32:C32"/>
    <mergeCell ref="B33:C33"/>
    <mergeCell ref="B34:C34"/>
    <mergeCell ref="B4:C4"/>
    <mergeCell ref="B25:C25"/>
    <mergeCell ref="B16:C16"/>
    <mergeCell ref="B14:C14"/>
    <mergeCell ref="B13:C13"/>
    <mergeCell ref="B5:C5"/>
    <mergeCell ref="B6:C6"/>
    <mergeCell ref="B7:C7"/>
    <mergeCell ref="B8:C8"/>
    <mergeCell ref="B26:C26"/>
    <mergeCell ref="B12:C12"/>
    <mergeCell ref="B11:C11"/>
    <mergeCell ref="B10:C10"/>
    <mergeCell ref="B9:C9"/>
    <mergeCell ref="B17:C17"/>
    <mergeCell ref="B23:C23"/>
    <mergeCell ref="B24:C24"/>
    <mergeCell ref="B18:C18"/>
    <mergeCell ref="B19:C19"/>
    <mergeCell ref="B20:C20"/>
    <mergeCell ref="B21:C21"/>
    <mergeCell ref="B22:C22"/>
    <mergeCell ref="B15:C15"/>
  </mergeCells>
  <phoneticPr fontId="2" type="noConversion"/>
  <pageMargins left="0.75" right="0.75" top="0.44" bottom="0.31" header="0.28999999999999998" footer="0.18"/>
  <pageSetup scale="92" orientation="portrait" r:id="rId1"/>
  <headerFooter alignWithMargins="0">
    <oddHeader>&amp;R&amp;"Geo_Arial,Regular"&amp;9Annex to Transparency Regulation about Financial Condition of a Commercial Bank</oddHeader>
  </headerFooter>
  <ignoredErrors>
    <ignoredError sqref="C1:C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RC</vt:lpstr>
      <vt:lpstr>RI</vt:lpstr>
      <vt:lpstr>RC-O</vt:lpstr>
      <vt:lpstr>Ratios</vt:lpstr>
      <vt:lpstr>Info</vt:lpstr>
      <vt:lpstr>Ratios!Print_Area</vt:lpstr>
      <vt:lpstr>RI!Print_Area</vt:lpstr>
      <vt:lpstr>RI!Print_Titles</vt:lpstr>
    </vt:vector>
  </TitlesOfParts>
  <Company>nbg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Transparency ENG</dc:title>
  <dc:creator>National Bank of Georgia</dc:creator>
  <cp:lastModifiedBy>Teona Giorgobiani</cp:lastModifiedBy>
  <cp:lastPrinted>2009-04-30T08:19:19Z</cp:lastPrinted>
  <dcterms:created xsi:type="dcterms:W3CDTF">2006-03-24T12:21:33Z</dcterms:created>
  <dcterms:modified xsi:type="dcterms:W3CDTF">2016-10-27T06:39:32Z</dcterms:modified>
  <cp:category>Banking Supervision</cp:category>
</cp:coreProperties>
</file>