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030" windowHeight="8385" activeTab="1"/>
  </bookViews>
  <sheets>
    <sheet name="RC" sheetId="1" r:id="rId1"/>
    <sheet name="RI" sheetId="3" r:id="rId2"/>
    <sheet name="RC-O" sheetId="2" r:id="rId3"/>
    <sheet name="Ratios" sheetId="4" r:id="rId4"/>
    <sheet name="Info" sheetId="5" r:id="rId5"/>
  </sheets>
  <definedNames>
    <definedName name="_xlnm.Print_Area" localSheetId="3">Ratios!$A$1:$D$31</definedName>
    <definedName name="_xlnm.Print_Area" localSheetId="1">RI!$A$1:$H$74</definedName>
    <definedName name="_xlnm.Print_Titles" localSheetId="1">RI!$5:$68</definedName>
  </definedNames>
  <calcPr calcId="145621" calcMode="autoNoTable"/>
</workbook>
</file>

<file path=xl/calcChain.xml><?xml version="1.0" encoding="utf-8"?>
<calcChain xmlns="http://schemas.openxmlformats.org/spreadsheetml/2006/main">
  <c r="C2" i="5" l="1"/>
  <c r="C2" i="4"/>
  <c r="C3" i="4"/>
  <c r="B2" i="2"/>
  <c r="B1" i="2"/>
  <c r="B3" i="3"/>
  <c r="B2" i="3"/>
  <c r="B70" i="2" l="1"/>
  <c r="A70" i="2"/>
  <c r="A70" i="3" l="1"/>
  <c r="H67" i="2"/>
  <c r="E67" i="2"/>
  <c r="H66" i="2"/>
  <c r="E66" i="2"/>
  <c r="H65" i="2"/>
  <c r="E65" i="2"/>
  <c r="H64" i="2"/>
  <c r="E64" i="2"/>
  <c r="G63" i="2"/>
  <c r="F63" i="2"/>
  <c r="D63" i="2"/>
  <c r="C63" i="2"/>
  <c r="H62" i="2"/>
  <c r="E62" i="2"/>
  <c r="H61" i="2"/>
  <c r="E61" i="2"/>
  <c r="H60" i="2"/>
  <c r="E60" i="2"/>
  <c r="H59" i="2"/>
  <c r="E59" i="2"/>
  <c r="H58" i="2"/>
  <c r="E58" i="2"/>
  <c r="G57" i="2"/>
  <c r="F57" i="2"/>
  <c r="D57" i="2"/>
  <c r="C57" i="2"/>
  <c r="H56" i="2"/>
  <c r="E56" i="2"/>
  <c r="H55" i="2"/>
  <c r="E55" i="2"/>
  <c r="H54" i="2"/>
  <c r="E54" i="2"/>
  <c r="G53" i="2"/>
  <c r="F53" i="2"/>
  <c r="D53" i="2"/>
  <c r="C53" i="2"/>
  <c r="H52" i="2"/>
  <c r="E52" i="2"/>
  <c r="H51" i="2"/>
  <c r="E51" i="2"/>
  <c r="H50" i="2"/>
  <c r="E50" i="2"/>
  <c r="H49" i="2"/>
  <c r="E49" i="2"/>
  <c r="G48" i="2"/>
  <c r="F48" i="2"/>
  <c r="D48" i="2"/>
  <c r="C48" i="2"/>
  <c r="H47" i="2"/>
  <c r="E47" i="2"/>
  <c r="H46" i="2"/>
  <c r="E46" i="2"/>
  <c r="H45" i="2"/>
  <c r="E45" i="2"/>
  <c r="H44" i="2"/>
  <c r="E44" i="2"/>
  <c r="G43" i="2"/>
  <c r="F43" i="2"/>
  <c r="D43" i="2"/>
  <c r="C43" i="2"/>
  <c r="H42" i="2"/>
  <c r="E42" i="2"/>
  <c r="H41" i="2"/>
  <c r="E41" i="2"/>
  <c r="H40" i="2"/>
  <c r="E40" i="2"/>
  <c r="G39" i="2"/>
  <c r="F39" i="2"/>
  <c r="D39" i="2"/>
  <c r="C39" i="2"/>
  <c r="H38" i="2"/>
  <c r="E38" i="2"/>
  <c r="H37" i="2"/>
  <c r="E37" i="2"/>
  <c r="H36" i="2"/>
  <c r="E36" i="2"/>
  <c r="G35" i="2"/>
  <c r="F35" i="2"/>
  <c r="D35" i="2"/>
  <c r="C35" i="2"/>
  <c r="H34" i="2"/>
  <c r="E34" i="2"/>
  <c r="H33" i="2"/>
  <c r="E33" i="2"/>
  <c r="H32" i="2"/>
  <c r="E32" i="2"/>
  <c r="H31" i="2"/>
  <c r="E31" i="2"/>
  <c r="H30" i="2"/>
  <c r="E30" i="2"/>
  <c r="H29" i="2"/>
  <c r="E29" i="2"/>
  <c r="H28" i="2"/>
  <c r="E28" i="2"/>
  <c r="G27" i="2"/>
  <c r="F27" i="2"/>
  <c r="D27" i="2"/>
  <c r="C27" i="2"/>
  <c r="H26" i="2"/>
  <c r="E26" i="2"/>
  <c r="E25" i="2"/>
  <c r="E24" i="2"/>
  <c r="E23" i="2"/>
  <c r="E22" i="2"/>
  <c r="E21" i="2"/>
  <c r="E20" i="2"/>
  <c r="E19" i="2"/>
  <c r="E18" i="2"/>
  <c r="E17" i="2"/>
  <c r="D16" i="2"/>
  <c r="D13" i="2" s="1"/>
  <c r="C16" i="2"/>
  <c r="C13" i="2" s="1"/>
  <c r="E15" i="2"/>
  <c r="E14" i="2"/>
  <c r="H12" i="2"/>
  <c r="E12" i="2"/>
  <c r="E11" i="2"/>
  <c r="E10" i="2"/>
  <c r="D9" i="2"/>
  <c r="C9" i="2"/>
  <c r="H8" i="2"/>
  <c r="E8" i="2"/>
  <c r="H7" i="2"/>
  <c r="E7" i="2"/>
  <c r="E43" i="2" l="1"/>
  <c r="H63" i="2"/>
  <c r="E35" i="2"/>
  <c r="E48" i="2"/>
  <c r="E63" i="2"/>
  <c r="E53" i="2"/>
  <c r="H43" i="2"/>
  <c r="H35" i="2"/>
  <c r="E16" i="2"/>
  <c r="E13" i="2"/>
  <c r="C6" i="2"/>
  <c r="C68" i="2" s="1"/>
  <c r="H27" i="2"/>
  <c r="E27" i="2"/>
  <c r="E39" i="2"/>
  <c r="H57" i="2"/>
  <c r="H48" i="2"/>
  <c r="E57" i="2"/>
  <c r="H53" i="2"/>
  <c r="D6" i="2"/>
  <c r="D68" i="2" s="1"/>
  <c r="H39" i="2"/>
  <c r="E9" i="2"/>
  <c r="H66" i="3"/>
  <c r="E66" i="3"/>
  <c r="H64" i="3"/>
  <c r="E64" i="3"/>
  <c r="F61" i="3"/>
  <c r="H61" i="3" s="1"/>
  <c r="C61" i="3"/>
  <c r="E61" i="3" s="1"/>
  <c r="H60" i="3"/>
  <c r="E60" i="3"/>
  <c r="H59" i="3"/>
  <c r="E59" i="3"/>
  <c r="H58" i="3"/>
  <c r="E58" i="3"/>
  <c r="G53" i="3"/>
  <c r="F53" i="3"/>
  <c r="D53" i="3"/>
  <c r="C53" i="3"/>
  <c r="H52" i="3"/>
  <c r="E52" i="3"/>
  <c r="H51" i="3"/>
  <c r="E51" i="3"/>
  <c r="H50" i="3"/>
  <c r="E50" i="3"/>
  <c r="H49" i="3"/>
  <c r="E49" i="3"/>
  <c r="H48" i="3"/>
  <c r="E48" i="3"/>
  <c r="H47" i="3"/>
  <c r="E47" i="3"/>
  <c r="H44" i="3"/>
  <c r="E44" i="3"/>
  <c r="H43" i="3"/>
  <c r="E43" i="3"/>
  <c r="H42" i="3"/>
  <c r="E42" i="3"/>
  <c r="H41" i="3"/>
  <c r="E41" i="3"/>
  <c r="H40" i="3"/>
  <c r="E40" i="3"/>
  <c r="H39" i="3"/>
  <c r="E39" i="3"/>
  <c r="H38" i="3"/>
  <c r="E38" i="3"/>
  <c r="H37" i="3"/>
  <c r="E37" i="3"/>
  <c r="H36" i="3"/>
  <c r="E36" i="3"/>
  <c r="H35" i="3"/>
  <c r="E35" i="3"/>
  <c r="G34" i="3"/>
  <c r="G45" i="3" s="1"/>
  <c r="F34" i="3"/>
  <c r="F45" i="3" s="1"/>
  <c r="D34" i="3"/>
  <c r="D45" i="3" s="1"/>
  <c r="C34" i="3"/>
  <c r="C45" i="3" s="1"/>
  <c r="G30" i="3"/>
  <c r="F30" i="3"/>
  <c r="D30" i="3"/>
  <c r="C30" i="3"/>
  <c r="H29" i="3"/>
  <c r="E29" i="3"/>
  <c r="H28" i="3"/>
  <c r="E28" i="3"/>
  <c r="H27" i="3"/>
  <c r="E27" i="3"/>
  <c r="H26" i="3"/>
  <c r="E26" i="3"/>
  <c r="H25" i="3"/>
  <c r="E25" i="3"/>
  <c r="H24" i="3"/>
  <c r="E24" i="3"/>
  <c r="H21" i="3"/>
  <c r="E21" i="3"/>
  <c r="H20" i="3"/>
  <c r="E20" i="3"/>
  <c r="H19" i="3"/>
  <c r="E19" i="3"/>
  <c r="H18" i="3"/>
  <c r="E18" i="3"/>
  <c r="H17" i="3"/>
  <c r="E17" i="3"/>
  <c r="H16" i="3"/>
  <c r="E16" i="3"/>
  <c r="H15" i="3"/>
  <c r="E15" i="3"/>
  <c r="H14" i="3"/>
  <c r="E14" i="3"/>
  <c r="H13" i="3"/>
  <c r="E13" i="3"/>
  <c r="H12" i="3"/>
  <c r="E12" i="3"/>
  <c r="H11" i="3"/>
  <c r="E11" i="3"/>
  <c r="H10" i="3"/>
  <c r="E10" i="3"/>
  <c r="G9" i="3"/>
  <c r="G22" i="3" s="1"/>
  <c r="F9" i="3"/>
  <c r="F22" i="3" s="1"/>
  <c r="D9" i="3"/>
  <c r="D22" i="3" s="1"/>
  <c r="D31" i="3" s="1"/>
  <c r="C9" i="3"/>
  <c r="C22" i="3" s="1"/>
  <c r="H8" i="3"/>
  <c r="E8" i="3"/>
  <c r="D54" i="3" l="1"/>
  <c r="D56" i="3" s="1"/>
  <c r="D63" i="3" s="1"/>
  <c r="D65" i="3" s="1"/>
  <c r="D67" i="3" s="1"/>
  <c r="H30" i="3"/>
  <c r="H53" i="3"/>
  <c r="G31" i="3"/>
  <c r="E6" i="2"/>
  <c r="G54" i="3"/>
  <c r="E68" i="2"/>
  <c r="E30" i="3"/>
  <c r="E53" i="3"/>
  <c r="F54" i="3"/>
  <c r="H45" i="3"/>
  <c r="E22" i="3"/>
  <c r="C31" i="3"/>
  <c r="E45" i="3"/>
  <c r="C54" i="3"/>
  <c r="H22" i="3"/>
  <c r="F31" i="3"/>
  <c r="E9" i="3"/>
  <c r="E34" i="3"/>
  <c r="H9" i="3"/>
  <c r="H34" i="3"/>
  <c r="B70" i="3"/>
  <c r="C1" i="5"/>
  <c r="E54" i="3" l="1"/>
  <c r="G56" i="3"/>
  <c r="G63" i="3" s="1"/>
  <c r="G65" i="3" s="1"/>
  <c r="G67" i="3" s="1"/>
  <c r="H54" i="3"/>
  <c r="F56" i="3"/>
  <c r="H31" i="3"/>
  <c r="C56" i="3"/>
  <c r="E31" i="3"/>
  <c r="C63" i="3" l="1"/>
  <c r="E56" i="3"/>
  <c r="H56" i="3"/>
  <c r="F63" i="3"/>
  <c r="C65" i="3" l="1"/>
  <c r="E63" i="3"/>
  <c r="H63" i="3"/>
  <c r="F65" i="3"/>
  <c r="H65" i="3" l="1"/>
  <c r="F67" i="3"/>
  <c r="H67" i="3" s="1"/>
  <c r="C67" i="3"/>
  <c r="E67" i="3" s="1"/>
  <c r="E65" i="3"/>
  <c r="G9" i="2" l="1"/>
  <c r="H24" i="2"/>
  <c r="H22" i="2"/>
  <c r="H20" i="2"/>
  <c r="H18" i="2"/>
  <c r="G16" i="2"/>
  <c r="G13" i="2" s="1"/>
  <c r="H23" i="2"/>
  <c r="H19" i="2"/>
  <c r="F16" i="2"/>
  <c r="H17" i="2"/>
  <c r="H14" i="2"/>
  <c r="H25" i="2"/>
  <c r="H21" i="2"/>
  <c r="F9" i="2"/>
  <c r="H10" i="2"/>
  <c r="H15" i="2"/>
  <c r="H11" i="2"/>
  <c r="G6" i="2" l="1"/>
  <c r="G68" i="2" s="1"/>
  <c r="H16" i="2"/>
  <c r="F13" i="2"/>
  <c r="H13" i="2" s="1"/>
  <c r="H9" i="2"/>
  <c r="H6" i="2" s="1"/>
  <c r="F6" i="2" l="1"/>
  <c r="F68" i="2" s="1"/>
  <c r="H68" i="2" s="1"/>
</calcChain>
</file>

<file path=xl/sharedStrings.xml><?xml version="1.0" encoding="utf-8"?>
<sst xmlns="http://schemas.openxmlformats.org/spreadsheetml/2006/main" count="313" uniqueCount="253">
  <si>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</si>
  <si>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</si>
  <si>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</si>
  <si>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</si>
  <si>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</si>
  <si>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</si>
  <si>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</si>
  <si>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</si>
  <si>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</si>
  <si>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</si>
  <si>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</si>
  <si>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</si>
  <si>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</si>
  <si>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</si>
  <si>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Date:</t>
  </si>
  <si>
    <t>sheet N1</t>
  </si>
  <si>
    <t>in lari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</si>
  <si>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</si>
  <si>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</si>
  <si>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</si>
  <si>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</si>
  <si>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</si>
  <si>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</si>
  <si>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</si>
  <si>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</si>
  <si>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</si>
  <si>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</si>
  <si>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</si>
  <si>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</si>
  <si>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</si>
  <si>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</si>
  <si>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</si>
  <si>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</si>
  <si>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</si>
  <si>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</si>
  <si>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</si>
  <si>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</si>
  <si>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</si>
  <si>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</si>
  <si>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</si>
  <si>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</si>
  <si>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</si>
  <si>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</si>
  <si>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</si>
  <si>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</si>
  <si>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</si>
  <si>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</si>
  <si>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</si>
  <si>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</si>
  <si>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</si>
  <si>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</si>
  <si>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</si>
  <si>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</si>
  <si>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</si>
  <si>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</si>
  <si>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</si>
  <si>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</si>
  <si>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</si>
  <si>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</si>
  <si>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</si>
  <si>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</si>
  <si>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</si>
  <si>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</si>
  <si>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</si>
  <si>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</si>
  <si>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</si>
  <si>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</si>
  <si>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</si>
  <si>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</si>
  <si>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</si>
  <si>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</si>
  <si>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</si>
  <si>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</si>
  <si>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</si>
  <si>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</si>
  <si>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</si>
  <si>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</si>
  <si>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</si>
  <si>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</si>
  <si>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</si>
  <si>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</si>
  <si>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</si>
  <si>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</si>
  <si>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</si>
  <si>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</si>
  <si>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</si>
  <si>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</si>
  <si>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</si>
  <si>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</si>
  <si>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</si>
  <si>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</si>
  <si>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</si>
  <si>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</si>
  <si>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</si>
  <si>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</si>
  <si>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</si>
  <si>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</si>
  <si>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</si>
  <si>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</si>
  <si>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</si>
  <si>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</si>
  <si>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</si>
  <si>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</si>
  <si>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</si>
  <si>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</si>
  <si>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</si>
  <si>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</si>
  <si>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</si>
  <si>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</si>
  <si>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</si>
  <si>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</si>
  <si>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</si>
  <si>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</si>
  <si>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</si>
  <si>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Guarantees Given</t>
  </si>
  <si>
    <t>Pledged Assets Given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</si>
  <si>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</si>
  <si>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</si>
  <si>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</si>
  <si>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</si>
  <si>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</si>
  <si>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</si>
  <si>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</si>
  <si>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</si>
  <si>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</si>
  <si>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</si>
  <si>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</si>
  <si>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</si>
  <si>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</si>
  <si>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</si>
  <si>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</si>
  <si>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</si>
  <si>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</si>
  <si>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</si>
  <si>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</si>
  <si>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</si>
  <si>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</si>
  <si>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</si>
  <si>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</si>
  <si>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</si>
  <si>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</si>
  <si>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</si>
  <si>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</si>
  <si>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</si>
  <si>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</si>
  <si>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</si>
  <si>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</si>
  <si>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</si>
  <si>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</si>
  <si>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</si>
  <si>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</si>
  <si>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</si>
  <si>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</si>
  <si>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</si>
  <si>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</si>
  <si>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</si>
  <si>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</si>
  <si>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</si>
  <si>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CAPITAL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</si>
  <si>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</si>
  <si>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</si>
  <si>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</si>
  <si>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</si>
  <si>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</si>
  <si>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</si>
  <si>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</si>
  <si>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</si>
  <si>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</si>
  <si>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</si>
  <si>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</si>
  <si>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</si>
  <si>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</si>
  <si>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</si>
  <si>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LIQUIDITY</t>
  </si>
  <si>
    <t>Liquid Assets/Total Assets</t>
  </si>
  <si>
    <t xml:space="preserve">FX Liabilities/Total Liabilities </t>
  </si>
  <si>
    <t>Current &amp; Demand Deposits/Total Assets</t>
  </si>
  <si>
    <t>Members of Board of Directors</t>
  </si>
  <si>
    <t>List of bank beneficiaries indicating names of direct or indirect holders of 5% or more of shares</t>
  </si>
  <si>
    <t>*</t>
  </si>
  <si>
    <t>Balance Sheet *</t>
  </si>
  <si>
    <t>Income Statement *</t>
  </si>
  <si>
    <t>Non-audited data presented in accordance of the regulations of NBG</t>
  </si>
  <si>
    <t>Interest Income</t>
  </si>
  <si>
    <t>Fees/penalties income from loans to customers</t>
  </si>
  <si>
    <t>FX</t>
  </si>
  <si>
    <t xml:space="preserve">List of Shareholders owning 1% and more of issued capital, indicating Shares </t>
  </si>
  <si>
    <t>Members of Supervisory Board</t>
  </si>
  <si>
    <t xml:space="preserve">Information about Suprevisory Board, Directorate and Shareholders </t>
  </si>
  <si>
    <t>Tier 1 Capital Ratio ≥ 7.2%</t>
  </si>
  <si>
    <t>Regulatory Capital Ratio ≥ 10.8%</t>
  </si>
  <si>
    <t>1.3.1</t>
  </si>
  <si>
    <t>1.3.2</t>
  </si>
  <si>
    <t>1.5.1</t>
  </si>
  <si>
    <t>1.5.2</t>
  </si>
  <si>
    <t>1.5.3</t>
  </si>
  <si>
    <t>1.5.3.1</t>
  </si>
  <si>
    <t>1.5.3.2</t>
  </si>
  <si>
    <t>1.5.3.3</t>
  </si>
  <si>
    <t>1.5.3.4</t>
  </si>
  <si>
    <t>1.5.3.5</t>
  </si>
  <si>
    <t>1.5.4</t>
  </si>
  <si>
    <t>1.5.5</t>
  </si>
  <si>
    <t>1.5.6</t>
  </si>
  <si>
    <t>1.5.7</t>
  </si>
  <si>
    <t>Off Balance Sheet Items *</t>
  </si>
  <si>
    <t>Economic Ratios *</t>
  </si>
  <si>
    <t xml:space="preserve">                          Precious metals and stones</t>
  </si>
  <si>
    <t xml:space="preserve">                         Securities</t>
  </si>
  <si>
    <t xml:space="preserve">                         Other</t>
  </si>
  <si>
    <t xml:space="preserve">                          Surety, joint liability </t>
  </si>
  <si>
    <t xml:space="preserve">                                                       Other</t>
  </si>
  <si>
    <t>Contingent Liabilities</t>
  </si>
  <si>
    <t xml:space="preserve">                          Guarantee</t>
  </si>
  <si>
    <t xml:space="preserve">                         Shares Pledged</t>
  </si>
  <si>
    <t xml:space="preserve">                          Real Estate:</t>
  </si>
  <si>
    <t xml:space="preserve">                                                        Residential Property</t>
  </si>
  <si>
    <t xml:space="preserve">                                                        Commercial Property</t>
  </si>
  <si>
    <t xml:space="preserve">                                                            Complex Real Estate</t>
  </si>
  <si>
    <t xml:space="preserve">                         Movable Property</t>
  </si>
  <si>
    <t>Acceptances and Endorsements</t>
  </si>
  <si>
    <t xml:space="preserve">                          Cash </t>
  </si>
  <si>
    <t xml:space="preserve">                                                            Land Parcel</t>
  </si>
  <si>
    <t>Guarantees Received **</t>
  </si>
  <si>
    <t>Pledged Assets Received **</t>
  </si>
  <si>
    <t>TBC bank</t>
  </si>
  <si>
    <t>Mamuka Khazaradze</t>
  </si>
  <si>
    <t>Badri Japaridze</t>
  </si>
  <si>
    <t>Nikoloz Enukidze</t>
  </si>
  <si>
    <t>Eric J. Rajendra</t>
  </si>
  <si>
    <t>Stephan Wilcke</t>
  </si>
  <si>
    <t>Giorgi Shagidze</t>
  </si>
  <si>
    <t>Loan Growth-YTD**</t>
  </si>
  <si>
    <t>Vkhtang Butskhrikidze</t>
  </si>
  <si>
    <t>Stefano Marsaglia</t>
  </si>
  <si>
    <t>Nicholas Dominic Haag</t>
  </si>
  <si>
    <t>VAKHTANG BUTSKHRIKIDZE</t>
  </si>
  <si>
    <t>PAATA GADZADZE</t>
  </si>
  <si>
    <t>VANO BALIASHVILI</t>
  </si>
  <si>
    <t>NINO MASURASHVILI</t>
  </si>
  <si>
    <t>DAVID CHKONIA</t>
  </si>
  <si>
    <t>GIORGI SHAGIDZE</t>
  </si>
  <si>
    <t>NIKOLOZ KURDIANI</t>
  </si>
  <si>
    <t>GEORGE TKHELIDZE</t>
  </si>
  <si>
    <t>TBC Bank Group PLC  -98.47%</t>
  </si>
  <si>
    <t>European Bank for Reconstruction and Development- 12.03%</t>
  </si>
  <si>
    <t>JPMorgan Asset Management 7.77%</t>
  </si>
  <si>
    <t>Schroder Investment Management - 7.72%</t>
  </si>
  <si>
    <t>Dunross &amp; Co. - 5.70%</t>
  </si>
  <si>
    <t>Societe Generale SA - 5.33%</t>
  </si>
  <si>
    <t>X</t>
  </si>
  <si>
    <t>Mamuka Khazaradze - 13.98%</t>
  </si>
  <si>
    <t>Badri Japaridze  - 6.98%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</si>
</sst>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8"/>
      <name val="Sylfaen"/>
      <family val="1"/>
    </font>
    <font>
      <b/>
      <sz val="12"/>
      <name val="Sylfaen"/>
      <family val="1"/>
    </font>
    <font>
      <b/>
      <sz val="8"/>
      <name val="Sylfaen"/>
      <family val="1"/>
    </font>
    <font>
      <sz val="9"/>
      <name val="Sylfaen"/>
      <family val="1"/>
    </font>
    <font>
      <b/>
      <sz val="9"/>
      <name val="Sylfaen"/>
      <family val="1"/>
    </font>
    <font>
      <u/>
      <sz val="8"/>
      <name val="Sylfaen"/>
      <family val="1"/>
    </font>
    <font>
      <i/>
      <sz val="10"/>
      <name val="Sylfaen"/>
      <family val="1"/>
    </font>
    <font>
      <sz val="12"/>
      <name val="Sylfaen"/>
      <family val="1"/>
    </font>
    <font>
      <sz val="10"/>
      <color indexed="8"/>
      <name val="Sylfaen"/>
      <family val="1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color theme="1" tint="4.9989318521683403E-2"/>
      <name val="Sylfaen"/>
      <family val="1"/>
    </font>
    <font>
      <i/>
      <sz val="10"/>
      <color theme="1" tint="4.9989318521683403E-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 applyProtection="1"/>
    <xf numFmtId="0" fontId="7" fillId="0" borderId="1" xfId="0" applyFont="1" applyFill="1" applyBorder="1" applyAlignment="1" applyProtection="1">
      <alignment horizontal="left" inden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38" fontId="6" fillId="2" borderId="2" xfId="0" applyNumberFormat="1" applyFont="1" applyFill="1" applyBorder="1" applyAlignment="1" applyProtection="1">
      <alignment horizontal="right"/>
    </xf>
    <xf numFmtId="38" fontId="6" fillId="2" borderId="3" xfId="0" applyNumberFormat="1" applyFont="1" applyFill="1" applyBorder="1" applyAlignment="1" applyProtection="1">
      <alignment horizontal="right"/>
    </xf>
    <xf numFmtId="38" fontId="6" fillId="0" borderId="2" xfId="0" applyNumberFormat="1" applyFont="1" applyFill="1" applyBorder="1" applyAlignment="1" applyProtection="1">
      <alignment horizontal="right"/>
      <protection locked="0"/>
    </xf>
    <xf numFmtId="38" fontId="6" fillId="0" borderId="3" xfId="0" applyNumberFormat="1" applyFont="1" applyFill="1" applyBorder="1" applyAlignment="1" applyProtection="1">
      <alignment horizontal="right"/>
      <protection locked="0"/>
    </xf>
    <xf numFmtId="38" fontId="6" fillId="2" borderId="2" xfId="0" applyNumberFormat="1" applyFont="1" applyFill="1" applyBorder="1" applyAlignment="1" applyProtection="1">
      <alignment horizontal="right"/>
      <protection locked="0"/>
    </xf>
    <xf numFmtId="0" fontId="7" fillId="0" borderId="4" xfId="0" applyFont="1" applyFill="1" applyBorder="1" applyAlignment="1" applyProtection="1">
      <alignment horizontal="left" indent="1"/>
    </xf>
    <xf numFmtId="38" fontId="6" fillId="2" borderId="5" xfId="0" applyNumberFormat="1" applyFont="1" applyFill="1" applyBorder="1" applyAlignment="1" applyProtection="1">
      <alignment horizontal="right"/>
    </xf>
    <xf numFmtId="38" fontId="6" fillId="2" borderId="6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 applyFill="1" applyBorder="1" applyAlignment="1" applyProtection="1"/>
    <xf numFmtId="38" fontId="6" fillId="0" borderId="0" xfId="0" applyNumberFormat="1" applyFont="1" applyFill="1" applyBorder="1" applyAlignment="1" applyProtection="1">
      <alignment horizontal="right"/>
    </xf>
    <xf numFmtId="0" fontId="6" fillId="3" borderId="0" xfId="0" applyFont="1" applyFill="1" applyBorder="1"/>
    <xf numFmtId="165" fontId="6" fillId="0" borderId="0" xfId="0" applyNumberFormat="1" applyFont="1" applyFill="1" applyBorder="1" applyProtection="1">
      <protection locked="0"/>
    </xf>
    <xf numFmtId="38" fontId="6" fillId="0" borderId="0" xfId="0" applyNumberFormat="1" applyFont="1" applyFill="1" applyBorder="1" applyProtection="1">
      <protection locked="0"/>
    </xf>
    <xf numFmtId="0" fontId="6" fillId="0" borderId="0" xfId="0" applyFont="1" applyFill="1"/>
    <xf numFmtId="0" fontId="6" fillId="0" borderId="0" xfId="0" applyFont="1" applyFill="1" applyBorder="1"/>
    <xf numFmtId="0" fontId="5" fillId="0" borderId="0" xfId="0" applyFont="1" applyBorder="1"/>
    <xf numFmtId="169" fontId="5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7" fillId="0" borderId="2" xfId="0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7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/>
    <xf numFmtId="38" fontId="6" fillId="0" borderId="0" xfId="0" applyNumberFormat="1" applyFont="1" applyFill="1" applyBorder="1" applyAlignment="1">
      <alignment horizontal="right"/>
    </xf>
    <xf numFmtId="0" fontId="6" fillId="0" borderId="0" xfId="0" applyFont="1" applyFill="1" applyProtection="1">
      <protection locked="0"/>
    </xf>
    <xf numFmtId="0" fontId="4" fillId="0" borderId="0" xfId="0" applyFont="1" applyFill="1" applyBorder="1" applyAlignment="1">
      <alignment horizontal="left" indent="2"/>
    </xf>
    <xf numFmtId="0" fontId="5" fillId="0" borderId="2" xfId="3" applyFont="1" applyFill="1" applyBorder="1" applyAlignment="1" applyProtection="1">
      <alignment horizontal="center"/>
    </xf>
    <xf numFmtId="0" fontId="12" fillId="0" borderId="2" xfId="0" applyFont="1" applyFill="1" applyBorder="1" applyAlignment="1">
      <alignment horizontal="center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6" fillId="0" borderId="2" xfId="0" applyFont="1" applyFill="1" applyBorder="1" applyAlignment="1">
      <alignment horizontal="left" indent="1"/>
    </xf>
    <xf numFmtId="0" fontId="6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/>
    </xf>
    <xf numFmtId="0" fontId="6" fillId="0" borderId="0" xfId="0" applyFont="1" applyFill="1" applyAlignment="1" applyProtection="1">
      <alignment horizontal="left" vertical="center" indent="1"/>
      <protection locked="0"/>
    </xf>
    <xf numFmtId="0" fontId="6" fillId="0" borderId="0" xfId="0" applyFont="1" applyFill="1" applyAlignment="1">
      <alignment horizontal="left" vertical="center" indent="1"/>
    </xf>
    <xf numFmtId="0" fontId="4" fillId="0" borderId="2" xfId="0" applyFont="1" applyBorder="1"/>
    <xf numFmtId="0" fontId="6" fillId="0" borderId="0" xfId="0" applyFont="1"/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right"/>
    </xf>
    <xf numFmtId="0" fontId="6" fillId="0" borderId="2" xfId="0" applyFont="1" applyBorder="1"/>
    <xf numFmtId="0" fontId="14" fillId="0" borderId="2" xfId="0" applyFont="1" applyFill="1" applyBorder="1" applyAlignment="1" applyProtection="1">
      <alignment horizontal="center" wrapText="1"/>
    </xf>
    <xf numFmtId="0" fontId="5" fillId="0" borderId="2" xfId="4" applyFont="1" applyFill="1" applyBorder="1" applyAlignment="1">
      <alignment horizontal="left" vertical="center"/>
    </xf>
    <xf numFmtId="0" fontId="6" fillId="0" borderId="2" xfId="0" applyFont="1" applyBorder="1" applyAlignment="1">
      <alignment wrapText="1"/>
    </xf>
    <xf numFmtId="10" fontId="6" fillId="0" borderId="2" xfId="0" applyNumberFormat="1" applyFont="1" applyBorder="1"/>
    <xf numFmtId="164" fontId="6" fillId="0" borderId="0" xfId="1" applyFont="1"/>
    <xf numFmtId="10" fontId="6" fillId="0" borderId="2" xfId="5" applyNumberFormat="1" applyFont="1" applyBorder="1"/>
    <xf numFmtId="9" fontId="6" fillId="0" borderId="2" xfId="5" applyFont="1" applyFill="1" applyBorder="1"/>
    <xf numFmtId="0" fontId="5" fillId="0" borderId="2" xfId="0" applyFont="1" applyBorder="1" applyAlignment="1">
      <alignment wrapText="1"/>
    </xf>
    <xf numFmtId="167" fontId="6" fillId="0" borderId="2" xfId="1" applyNumberFormat="1" applyFont="1" applyBorder="1"/>
    <xf numFmtId="10" fontId="6" fillId="0" borderId="2" xfId="5" applyNumberFormat="1" applyFont="1" applyFill="1" applyBorder="1"/>
    <xf numFmtId="0" fontId="6" fillId="0" borderId="2" xfId="0" applyFont="1" applyFill="1" applyBorder="1" applyAlignment="1">
      <alignment wrapText="1"/>
    </xf>
    <xf numFmtId="38" fontId="6" fillId="0" borderId="0" xfId="0" applyNumberFormat="1" applyFont="1"/>
    <xf numFmtId="168" fontId="6" fillId="0" borderId="0" xfId="1" applyNumberFormat="1" applyFont="1"/>
    <xf numFmtId="0" fontId="15" fillId="0" borderId="2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164" fontId="6" fillId="0" borderId="0" xfId="1" applyFont="1" applyBorder="1"/>
    <xf numFmtId="10" fontId="6" fillId="0" borderId="0" xfId="5" applyNumberFormat="1" applyFont="1" applyBorder="1"/>
    <xf numFmtId="0" fontId="10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6" fillId="0" borderId="2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 vertical="center" indent="3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6" fillId="0" borderId="0" xfId="0" applyFont="1" applyAlignment="1">
      <alignment wrapText="1"/>
    </xf>
    <xf numFmtId="0" fontId="9" fillId="0" borderId="8" xfId="0" applyFont="1" applyFill="1" applyBorder="1" applyAlignment="1" applyProtection="1">
      <alignment horizontal="center" vertical="center" wrapText="1"/>
    </xf>
    <xf numFmtId="38" fontId="6" fillId="2" borderId="8" xfId="0" applyNumberFormat="1" applyFont="1" applyFill="1" applyBorder="1" applyAlignment="1" applyProtection="1">
      <alignment horizontal="right"/>
    </xf>
    <xf numFmtId="38" fontId="6" fillId="0" borderId="8" xfId="0" applyNumberFormat="1" applyFont="1" applyFill="1" applyBorder="1" applyAlignment="1" applyProtection="1">
      <alignment horizontal="right"/>
      <protection locked="0"/>
    </xf>
    <xf numFmtId="38" fontId="6" fillId="2" borderId="9" xfId="0" applyNumberFormat="1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>
      <alignment horizontal="center" vertical="center" wrapText="1"/>
    </xf>
    <xf numFmtId="38" fontId="6" fillId="2" borderId="1" xfId="0" applyNumberFormat="1" applyFont="1" applyFill="1" applyBorder="1" applyAlignment="1" applyProtection="1">
      <alignment horizontal="right"/>
    </xf>
    <xf numFmtId="38" fontId="6" fillId="0" borderId="1" xfId="0" applyNumberFormat="1" applyFont="1" applyFill="1" applyBorder="1" applyAlignment="1" applyProtection="1">
      <alignment horizontal="right"/>
      <protection locked="0"/>
    </xf>
    <xf numFmtId="38" fontId="6" fillId="2" borderId="4" xfId="0" applyNumberFormat="1" applyFont="1" applyFill="1" applyBorder="1" applyAlignment="1" applyProtection="1">
      <alignment horizontal="right"/>
    </xf>
    <xf numFmtId="0" fontId="4" fillId="0" borderId="8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left" indent="1"/>
    </xf>
    <xf numFmtId="0" fontId="6" fillId="0" borderId="8" xfId="0" applyFont="1" applyFill="1" applyBorder="1" applyAlignment="1" applyProtection="1">
      <alignment horizontal="left" indent="2"/>
    </xf>
    <xf numFmtId="0" fontId="5" fillId="0" borderId="8" xfId="0" applyFont="1" applyFill="1" applyBorder="1" applyAlignment="1" applyProtection="1"/>
    <xf numFmtId="0" fontId="5" fillId="0" borderId="9" xfId="0" applyFont="1" applyFill="1" applyBorder="1" applyAlignment="1" applyProtection="1"/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16" fillId="0" borderId="14" xfId="0" applyFont="1" applyFill="1" applyBorder="1" applyAlignment="1">
      <alignment horizontal="left" vertical="center" indent="1"/>
    </xf>
    <xf numFmtId="0" fontId="16" fillId="0" borderId="15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16" fillId="0" borderId="17" xfId="0" applyFont="1" applyFill="1" applyBorder="1" applyAlignment="1">
      <alignment horizontal="left" indent="1"/>
    </xf>
    <xf numFmtId="0" fontId="17" fillId="0" borderId="18" xfId="0" applyFont="1" applyFill="1" applyBorder="1" applyAlignment="1">
      <alignment horizontal="center"/>
    </xf>
    <xf numFmtId="38" fontId="16" fillId="0" borderId="18" xfId="0" applyNumberFormat="1" applyFont="1" applyFill="1" applyBorder="1" applyAlignment="1" applyProtection="1">
      <alignment horizontal="right"/>
      <protection locked="0"/>
    </xf>
    <xf numFmtId="38" fontId="16" fillId="0" borderId="19" xfId="0" applyNumberFormat="1" applyFont="1" applyFill="1" applyBorder="1" applyAlignment="1" applyProtection="1">
      <alignment horizontal="right"/>
      <protection locked="0"/>
    </xf>
    <xf numFmtId="38" fontId="16" fillId="2" borderId="19" xfId="0" applyNumberFormat="1" applyFont="1" applyFill="1" applyBorder="1" applyAlignment="1">
      <alignment horizontal="right"/>
    </xf>
    <xf numFmtId="38" fontId="16" fillId="2" borderId="18" xfId="0" applyNumberFormat="1" applyFont="1" applyFill="1" applyBorder="1" applyAlignment="1">
      <alignment horizontal="right"/>
    </xf>
    <xf numFmtId="38" fontId="16" fillId="2" borderId="19" xfId="0" applyNumberFormat="1" applyFont="1" applyFill="1" applyBorder="1" applyAlignment="1" applyProtection="1">
      <alignment horizontal="right"/>
    </xf>
    <xf numFmtId="38" fontId="16" fillId="3" borderId="19" xfId="0" applyNumberFormat="1" applyFont="1" applyFill="1" applyBorder="1" applyAlignment="1" applyProtection="1">
      <alignment horizontal="right"/>
      <protection locked="0"/>
    </xf>
    <xf numFmtId="38" fontId="16" fillId="2" borderId="18" xfId="0" applyNumberFormat="1" applyFont="1" applyFill="1" applyBorder="1" applyAlignment="1" applyProtection="1">
      <alignment horizontal="right"/>
      <protection locked="0"/>
    </xf>
    <xf numFmtId="38" fontId="16" fillId="2" borderId="19" xfId="0" applyNumberFormat="1" applyFont="1" applyFill="1" applyBorder="1" applyAlignment="1" applyProtection="1">
      <alignment horizontal="right"/>
      <protection locked="0"/>
    </xf>
    <xf numFmtId="0" fontId="16" fillId="0" borderId="20" xfId="0" applyFont="1" applyFill="1" applyBorder="1" applyAlignment="1">
      <alignment horizontal="left" indent="1"/>
    </xf>
    <xf numFmtId="38" fontId="16" fillId="0" borderId="21" xfId="0" applyNumberFormat="1" applyFont="1" applyFill="1" applyBorder="1" applyAlignment="1" applyProtection="1">
      <alignment horizontal="right"/>
      <protection locked="0"/>
    </xf>
    <xf numFmtId="38" fontId="16" fillId="2" borderId="22" xfId="0" applyNumberFormat="1" applyFont="1" applyFill="1" applyBorder="1" applyAlignment="1">
      <alignment horizontal="right"/>
    </xf>
    <xf numFmtId="0" fontId="16" fillId="0" borderId="23" xfId="0" applyFont="1" applyFill="1" applyBorder="1" applyAlignment="1">
      <alignment horizontal="left" indent="1"/>
    </xf>
    <xf numFmtId="38" fontId="16" fillId="2" borderId="24" xfId="0" applyNumberFormat="1" applyFont="1" applyFill="1" applyBorder="1" applyAlignment="1">
      <alignment horizontal="right"/>
    </xf>
    <xf numFmtId="38" fontId="16" fillId="2" borderId="25" xfId="0" applyNumberFormat="1" applyFont="1" applyFill="1" applyBorder="1" applyAlignment="1">
      <alignment horizontal="right"/>
    </xf>
    <xf numFmtId="0" fontId="16" fillId="0" borderId="14" xfId="0" applyFont="1" applyFill="1" applyBorder="1" applyAlignment="1">
      <alignment horizontal="left" indent="1"/>
    </xf>
    <xf numFmtId="38" fontId="16" fillId="0" borderId="15" xfId="0" applyNumberFormat="1" applyFont="1" applyFill="1" applyBorder="1" applyAlignment="1" applyProtection="1">
      <alignment horizontal="right"/>
      <protection locked="0"/>
    </xf>
    <xf numFmtId="38" fontId="16" fillId="3" borderId="16" xfId="0" applyNumberFormat="1" applyFont="1" applyFill="1" applyBorder="1" applyAlignment="1" applyProtection="1">
      <alignment horizontal="right"/>
      <protection locked="0"/>
    </xf>
    <xf numFmtId="38" fontId="16" fillId="0" borderId="26" xfId="0" applyNumberFormat="1" applyFont="1" applyFill="1" applyBorder="1" applyAlignment="1" applyProtection="1">
      <alignment horizontal="right"/>
      <protection locked="0"/>
    </xf>
    <xf numFmtId="38" fontId="16" fillId="2" borderId="27" xfId="0" applyNumberFormat="1" applyFont="1" applyFill="1" applyBorder="1" applyAlignment="1">
      <alignment horizontal="right"/>
    </xf>
    <xf numFmtId="38" fontId="16" fillId="0" borderId="18" xfId="0" applyNumberFormat="1" applyFont="1" applyFill="1" applyBorder="1" applyAlignment="1">
      <alignment horizontal="right"/>
    </xf>
    <xf numFmtId="38" fontId="16" fillId="0" borderId="19" xfId="0" applyNumberFormat="1" applyFont="1" applyFill="1" applyBorder="1" applyAlignment="1">
      <alignment horizontal="right"/>
    </xf>
    <xf numFmtId="38" fontId="16" fillId="2" borderId="21" xfId="0" applyNumberFormat="1" applyFont="1" applyFill="1" applyBorder="1" applyAlignment="1">
      <alignment horizontal="right"/>
    </xf>
    <xf numFmtId="0" fontId="16" fillId="0" borderId="17" xfId="0" applyFont="1" applyFill="1" applyBorder="1" applyAlignment="1">
      <alignment horizontal="left" vertical="center" indent="1"/>
    </xf>
    <xf numFmtId="38" fontId="16" fillId="0" borderId="18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>
      <alignment vertical="center"/>
    </xf>
    <xf numFmtId="0" fontId="16" fillId="0" borderId="23" xfId="0" applyFont="1" applyFill="1" applyBorder="1" applyAlignment="1">
      <alignment horizontal="left" vertical="center" indent="1"/>
    </xf>
    <xf numFmtId="0" fontId="16" fillId="0" borderId="2" xfId="0" applyFont="1" applyFill="1" applyBorder="1" applyAlignment="1">
      <alignment horizontal="left" indent="1"/>
    </xf>
    <xf numFmtId="38" fontId="16" fillId="2" borderId="2" xfId="0" applyNumberFormat="1" applyFont="1" applyFill="1" applyBorder="1" applyAlignment="1" applyProtection="1">
      <alignment horizontal="right"/>
    </xf>
    <xf numFmtId="38" fontId="16" fillId="0" borderId="2" xfId="0" applyNumberFormat="1" applyFont="1" applyFill="1" applyBorder="1" applyAlignment="1" applyProtection="1">
      <alignment horizontal="right"/>
      <protection locked="0"/>
    </xf>
    <xf numFmtId="0" fontId="18" fillId="0" borderId="2" xfId="0" applyFont="1" applyFill="1" applyBorder="1" applyAlignment="1">
      <alignment horizontal="left" indent="1"/>
    </xf>
    <xf numFmtId="0" fontId="18" fillId="0" borderId="2" xfId="0" applyFont="1" applyFill="1" applyBorder="1" applyAlignment="1" applyProtection="1">
      <alignment horizontal="left" indent="1"/>
      <protection locked="0"/>
    </xf>
    <xf numFmtId="0" fontId="18" fillId="0" borderId="2" xfId="0" applyFont="1" applyFill="1" applyBorder="1" applyAlignment="1" applyProtection="1">
      <alignment horizontal="left" vertical="center" indent="1"/>
      <protection locked="0"/>
    </xf>
    <xf numFmtId="0" fontId="16" fillId="0" borderId="2" xfId="0" applyFont="1" applyFill="1" applyBorder="1" applyAlignment="1" applyProtection="1">
      <alignment horizontal="left" vertical="center" indent="1"/>
      <protection locked="0"/>
    </xf>
    <xf numFmtId="0" fontId="18" fillId="0" borderId="2" xfId="0" applyFont="1" applyFill="1" applyBorder="1" applyAlignment="1" applyProtection="1">
      <alignment horizontal="left" vertical="center"/>
      <protection locked="0"/>
    </xf>
    <xf numFmtId="38" fontId="16" fillId="2" borderId="2" xfId="0" applyNumberFormat="1" applyFont="1" applyFill="1" applyBorder="1" applyAlignment="1">
      <alignment horizontal="right"/>
    </xf>
    <xf numFmtId="0" fontId="19" fillId="0" borderId="7" xfId="0" applyFont="1" applyFill="1" applyBorder="1" applyAlignment="1">
      <alignment horizontal="left"/>
    </xf>
    <xf numFmtId="0" fontId="20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Protection="1"/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1" xfId="0" applyFont="1" applyFill="1" applyBorder="1" applyAlignment="1" applyProtection="1">
      <alignment horizontal="center"/>
    </xf>
    <xf numFmtId="0" fontId="5" fillId="0" borderId="1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10" fillId="0" borderId="0" xfId="0" applyFont="1" applyFill="1" applyAlignment="1"/>
    <xf numFmtId="0" fontId="6" fillId="0" borderId="0" xfId="0" applyFont="1" applyAlignment="1"/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</cellXfs>
  <cellStyles count="6">
    <cellStyle name="Comma" xfId="1" builtinId="3"/>
    <cellStyle name="Euro" xfId="2"/>
    <cellStyle name="Hyperlink" xfId="3" builtinId="8"/>
    <cellStyle name="Normal" xfId="0" builtinId="0"/>
    <cellStyle name="Normal_Casestdy draft" xfId="4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6"/>
  <sheetViews>
    <sheetView showGridLines="0" zoomScale="80" zoomScaleNormal="80" zoomScaleSheetLayoutView="100" workbookViewId="0">
      <selection activeCell="B52" sqref="B52"/>
    </sheetView>
  </sheetViews>
  <sheetFormatPr defaultRowHeight="15" x14ac:dyDescent="0.3"/>
  <cols>
    <col min="1" max="1" width="5.7109375" style="2" customWidth="1"/>
    <col min="2" max="2" width="45.140625" style="2" customWidth="1"/>
    <col min="3" max="5" width="14.42578125" style="2" bestFit="1" customWidth="1"/>
    <col min="6" max="8" width="14.7109375" style="2" customWidth="1"/>
    <col min="9" max="16384" width="9.140625" style="2"/>
  </cols>
  <sheetData>
    <row r="1" spans="1:26" ht="15" customHeight="1" x14ac:dyDescent="0.3">
      <c r="A1" s="22" t="s">
        <v>13</v>
      </c>
      <c r="B1" s="1" t="s">
        <v>225</v>
      </c>
      <c r="C1" s="1"/>
      <c r="D1" s="1"/>
      <c r="E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">
      <c r="A2" s="22" t="s">
        <v>14</v>
      </c>
      <c r="B2" s="23">
        <v>42825</v>
      </c>
      <c r="C2" s="1"/>
      <c r="D2" s="1"/>
      <c r="E2" s="1"/>
      <c r="F2" s="1"/>
      <c r="G2" s="1"/>
      <c r="H2" s="2" t="s">
        <v>15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thickBot="1" x14ac:dyDescent="0.35">
      <c r="A3" s="82"/>
      <c r="B3" s="83" t="s">
        <v>180</v>
      </c>
      <c r="F3" s="1"/>
      <c r="G3" s="1"/>
      <c r="H3" s="26" t="s">
        <v>16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35">
      <c r="A4" s="144"/>
      <c r="B4" s="145"/>
      <c r="C4" s="146" t="s">
        <v>17</v>
      </c>
      <c r="D4" s="147"/>
      <c r="E4" s="148"/>
      <c r="F4" s="149" t="s">
        <v>18</v>
      </c>
      <c r="G4" s="150"/>
      <c r="H4" s="15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3">
      <c r="A5" s="3" t="s">
        <v>0</v>
      </c>
      <c r="B5" s="94" t="s">
        <v>22</v>
      </c>
      <c r="C5" s="90" t="s">
        <v>19</v>
      </c>
      <c r="D5" s="4" t="s">
        <v>185</v>
      </c>
      <c r="E5" s="86" t="s">
        <v>21</v>
      </c>
      <c r="F5" s="90" t="s">
        <v>19</v>
      </c>
      <c r="G5" s="4" t="s">
        <v>185</v>
      </c>
      <c r="H5" s="5" t="s">
        <v>21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3">
      <c r="A6" s="3">
        <v>1</v>
      </c>
      <c r="B6" s="95" t="s">
        <v>23</v>
      </c>
      <c r="C6" s="91">
        <v>155182112.62</v>
      </c>
      <c r="D6" s="6">
        <v>153631871.35280001</v>
      </c>
      <c r="E6" s="87">
        <v>308813983.97280002</v>
      </c>
      <c r="F6" s="91">
        <v>127997202.38</v>
      </c>
      <c r="G6" s="6">
        <v>179260318.62690002</v>
      </c>
      <c r="H6" s="7">
        <v>307257521.00690001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3">
      <c r="A7" s="3">
        <v>2</v>
      </c>
      <c r="B7" s="95" t="s">
        <v>24</v>
      </c>
      <c r="C7" s="91">
        <v>60710094.799999997</v>
      </c>
      <c r="D7" s="6">
        <v>867334557.7608</v>
      </c>
      <c r="E7" s="87">
        <v>928044652.56079996</v>
      </c>
      <c r="F7" s="91">
        <v>62546411.789999999</v>
      </c>
      <c r="G7" s="6">
        <v>456993020.94859999</v>
      </c>
      <c r="H7" s="7">
        <v>519539432.73860002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3">
      <c r="A8" s="3">
        <v>3</v>
      </c>
      <c r="B8" s="95" t="s">
        <v>25</v>
      </c>
      <c r="C8" s="91">
        <v>35642964.57</v>
      </c>
      <c r="D8" s="6">
        <v>414588336.19379997</v>
      </c>
      <c r="E8" s="87">
        <v>450231300.76379997</v>
      </c>
      <c r="F8" s="91">
        <v>3286688.59</v>
      </c>
      <c r="G8" s="6">
        <v>222371281.2367</v>
      </c>
      <c r="H8" s="7">
        <v>225657969.8267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3">
      <c r="A9" s="3">
        <v>4</v>
      </c>
      <c r="B9" s="95" t="s">
        <v>26</v>
      </c>
      <c r="C9" s="91">
        <v>0</v>
      </c>
      <c r="D9" s="6">
        <v>0</v>
      </c>
      <c r="E9" s="87">
        <v>0</v>
      </c>
      <c r="F9" s="91">
        <v>0</v>
      </c>
      <c r="G9" s="6">
        <v>0</v>
      </c>
      <c r="H9" s="7"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3">
      <c r="A10" s="3">
        <v>5</v>
      </c>
      <c r="B10" s="95" t="s">
        <v>27</v>
      </c>
      <c r="C10" s="91">
        <v>671303601.99239993</v>
      </c>
      <c r="D10" s="6">
        <v>1135946.9309999999</v>
      </c>
      <c r="E10" s="87">
        <v>672439548.92339993</v>
      </c>
      <c r="F10" s="91">
        <v>573736395.58170009</v>
      </c>
      <c r="G10" s="6">
        <v>0</v>
      </c>
      <c r="H10" s="7">
        <v>573736395.58170009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3">
      <c r="A11" s="3">
        <v>6.1</v>
      </c>
      <c r="B11" s="96" t="s">
        <v>28</v>
      </c>
      <c r="C11" s="91">
        <v>2155345346.73</v>
      </c>
      <c r="D11" s="6">
        <v>3561677274.3171997</v>
      </c>
      <c r="E11" s="87">
        <v>5717022621.0471992</v>
      </c>
      <c r="F11" s="91">
        <v>1552524209.4000003</v>
      </c>
      <c r="G11" s="6">
        <v>2942622005.7914</v>
      </c>
      <c r="H11" s="7">
        <v>4495146215.1914005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3">
      <c r="A12" s="3">
        <v>6.2</v>
      </c>
      <c r="B12" s="96" t="s">
        <v>29</v>
      </c>
      <c r="C12" s="91">
        <v>-113183959.9012</v>
      </c>
      <c r="D12" s="6">
        <v>-164257201.05130002</v>
      </c>
      <c r="E12" s="87">
        <v>-277441160.95249999</v>
      </c>
      <c r="F12" s="91">
        <v>-96620486.877850026</v>
      </c>
      <c r="G12" s="6">
        <v>-202368411.19215</v>
      </c>
      <c r="H12" s="7">
        <v>-298988898.07000005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3">
      <c r="A13" s="3">
        <v>6</v>
      </c>
      <c r="B13" s="95" t="s">
        <v>30</v>
      </c>
      <c r="C13" s="91">
        <v>2042161386.8288</v>
      </c>
      <c r="D13" s="6">
        <v>3397420073.2658997</v>
      </c>
      <c r="E13" s="87">
        <v>5439581460.0946999</v>
      </c>
      <c r="F13" s="91">
        <v>1455903722.5221503</v>
      </c>
      <c r="G13" s="6">
        <v>2740253594.5992498</v>
      </c>
      <c r="H13" s="7">
        <v>4196157317.1213999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3">
      <c r="A14" s="3">
        <v>7</v>
      </c>
      <c r="B14" s="95" t="s">
        <v>31</v>
      </c>
      <c r="C14" s="91">
        <v>41814376.670000002</v>
      </c>
      <c r="D14" s="6">
        <v>25198580.946100004</v>
      </c>
      <c r="E14" s="87">
        <v>67012957.616100006</v>
      </c>
      <c r="F14" s="91">
        <v>28467913.230999995</v>
      </c>
      <c r="G14" s="6">
        <v>22210367.717299998</v>
      </c>
      <c r="H14" s="7">
        <v>50678280.948299989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3">
      <c r="A15" s="3">
        <v>8</v>
      </c>
      <c r="B15" s="95" t="s">
        <v>32</v>
      </c>
      <c r="C15" s="91">
        <v>47034119.210000001</v>
      </c>
      <c r="D15" s="6" t="s">
        <v>250</v>
      </c>
      <c r="E15" s="87">
        <v>47034119.210000001</v>
      </c>
      <c r="F15" s="91">
        <v>42422840.200000003</v>
      </c>
      <c r="G15" s="6" t="s">
        <v>250</v>
      </c>
      <c r="H15" s="7">
        <v>42422840.200000003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3">
      <c r="A16" s="3">
        <v>9</v>
      </c>
      <c r="B16" s="95" t="s">
        <v>33</v>
      </c>
      <c r="C16" s="91">
        <v>375587958.04000002</v>
      </c>
      <c r="D16" s="6">
        <v>4890400</v>
      </c>
      <c r="E16" s="87">
        <v>380478358.04000002</v>
      </c>
      <c r="F16" s="91">
        <v>45712272.390000001</v>
      </c>
      <c r="G16" s="6">
        <v>0</v>
      </c>
      <c r="H16" s="7">
        <v>45712272.390000001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3">
      <c r="A17" s="3">
        <v>10</v>
      </c>
      <c r="B17" s="95" t="s">
        <v>34</v>
      </c>
      <c r="C17" s="91">
        <v>338487885.98000002</v>
      </c>
      <c r="D17" s="6" t="s">
        <v>250</v>
      </c>
      <c r="E17" s="87">
        <v>338487885.98000002</v>
      </c>
      <c r="F17" s="91">
        <v>309171089.36000001</v>
      </c>
      <c r="G17" s="6" t="s">
        <v>250</v>
      </c>
      <c r="H17" s="7">
        <v>309171089.36000001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3">
      <c r="A18" s="3">
        <v>11</v>
      </c>
      <c r="B18" s="95" t="s">
        <v>35</v>
      </c>
      <c r="C18" s="91">
        <v>117303834.87199999</v>
      </c>
      <c r="D18" s="6">
        <v>150315346.05489999</v>
      </c>
      <c r="E18" s="87">
        <v>267619180.92689997</v>
      </c>
      <c r="F18" s="91">
        <v>54483286.340800002</v>
      </c>
      <c r="G18" s="6">
        <v>40707060.907600001</v>
      </c>
      <c r="H18" s="7">
        <v>95190347.248400003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3">
      <c r="A19" s="3">
        <v>12</v>
      </c>
      <c r="B19" s="97" t="s">
        <v>36</v>
      </c>
      <c r="C19" s="91">
        <v>3885228335.5832005</v>
      </c>
      <c r="D19" s="6">
        <v>5014515112.5052996</v>
      </c>
      <c r="E19" s="87">
        <v>8899743448.088501</v>
      </c>
      <c r="F19" s="91">
        <v>2703727822.3856502</v>
      </c>
      <c r="G19" s="6">
        <v>3661795644.0363498</v>
      </c>
      <c r="H19" s="7">
        <v>6365523466.4219999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3">
      <c r="A20" s="3"/>
      <c r="B20" s="94" t="s">
        <v>37</v>
      </c>
      <c r="C20" s="92"/>
      <c r="D20" s="8"/>
      <c r="E20" s="88"/>
      <c r="F20" s="92"/>
      <c r="G20" s="8"/>
      <c r="H20" s="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3">
      <c r="A21" s="3">
        <v>13</v>
      </c>
      <c r="B21" s="95" t="s">
        <v>38</v>
      </c>
      <c r="C21" s="91">
        <v>79552929.640000001</v>
      </c>
      <c r="D21" s="6">
        <v>144639561.4853</v>
      </c>
      <c r="E21" s="87">
        <v>224192491.12529999</v>
      </c>
      <c r="F21" s="91">
        <v>18268094.129999999</v>
      </c>
      <c r="G21" s="6">
        <v>111845512.81640001</v>
      </c>
      <c r="H21" s="7">
        <v>130113606.9464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3">
      <c r="A22" s="3">
        <v>14</v>
      </c>
      <c r="B22" s="95" t="s">
        <v>39</v>
      </c>
      <c r="C22" s="91">
        <v>836969872.38</v>
      </c>
      <c r="D22" s="6">
        <v>1019768995.4502001</v>
      </c>
      <c r="E22" s="87">
        <v>1856738867.8302002</v>
      </c>
      <c r="F22" s="91">
        <v>437045292.43349969</v>
      </c>
      <c r="G22" s="6">
        <v>647921087.62000036</v>
      </c>
      <c r="H22" s="7">
        <v>1084966380.0535002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3">
      <c r="A23" s="3">
        <v>15</v>
      </c>
      <c r="B23" s="95" t="s">
        <v>40</v>
      </c>
      <c r="C23" s="91">
        <v>328370586.54000002</v>
      </c>
      <c r="D23" s="6">
        <v>1135281258.608</v>
      </c>
      <c r="E23" s="87">
        <v>1463651845.148</v>
      </c>
      <c r="F23" s="91">
        <v>221610206.06</v>
      </c>
      <c r="G23" s="6">
        <v>822530547.21399999</v>
      </c>
      <c r="H23" s="7">
        <v>1044140753.2739999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3">
      <c r="A24" s="3">
        <v>16</v>
      </c>
      <c r="B24" s="95" t="s">
        <v>41</v>
      </c>
      <c r="C24" s="91">
        <v>242030899.48000002</v>
      </c>
      <c r="D24" s="6">
        <v>1811283342.1977</v>
      </c>
      <c r="E24" s="87">
        <v>2053314241.6777</v>
      </c>
      <c r="F24" s="91">
        <v>220917863.18650001</v>
      </c>
      <c r="G24" s="6">
        <v>1535925694.4875998</v>
      </c>
      <c r="H24" s="7">
        <v>1756843557.6740999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3">
      <c r="A25" s="3">
        <v>17</v>
      </c>
      <c r="B25" s="95" t="s">
        <v>42</v>
      </c>
      <c r="C25" s="91">
        <v>0</v>
      </c>
      <c r="D25" s="6">
        <v>0</v>
      </c>
      <c r="E25" s="87">
        <v>0</v>
      </c>
      <c r="F25" s="91">
        <v>0</v>
      </c>
      <c r="G25" s="6">
        <v>0</v>
      </c>
      <c r="H25" s="7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3">
      <c r="A26" s="3">
        <v>18</v>
      </c>
      <c r="B26" s="95" t="s">
        <v>43</v>
      </c>
      <c r="C26" s="91">
        <v>636818455.39999998</v>
      </c>
      <c r="D26" s="6">
        <v>514027647.00999999</v>
      </c>
      <c r="E26" s="87">
        <v>1150846102.4099998</v>
      </c>
      <c r="F26" s="91">
        <v>379983869.56</v>
      </c>
      <c r="G26" s="6">
        <v>365389341.38000005</v>
      </c>
      <c r="H26" s="7">
        <v>745373210.94000006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3">
      <c r="A27" s="3">
        <v>19</v>
      </c>
      <c r="B27" s="95" t="s">
        <v>44</v>
      </c>
      <c r="C27" s="91">
        <v>7643669.4400000004</v>
      </c>
      <c r="D27" s="6">
        <v>31170366.232699998</v>
      </c>
      <c r="E27" s="87">
        <v>38814035.672699995</v>
      </c>
      <c r="F27" s="91">
        <v>8980047.540000001</v>
      </c>
      <c r="G27" s="6">
        <v>34189910.042499997</v>
      </c>
      <c r="H27" s="7">
        <v>43169957.582499996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3">
      <c r="A28" s="3">
        <v>20</v>
      </c>
      <c r="B28" s="95" t="s">
        <v>45</v>
      </c>
      <c r="C28" s="91">
        <v>74087208.455200002</v>
      </c>
      <c r="D28" s="6">
        <v>179380759.9921</v>
      </c>
      <c r="E28" s="87">
        <v>253467968.44730002</v>
      </c>
      <c r="F28" s="91">
        <v>79152766.616999999</v>
      </c>
      <c r="G28" s="6">
        <v>64709616.020199992</v>
      </c>
      <c r="H28" s="7">
        <v>143862382.6372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3">
      <c r="A29" s="3">
        <v>21</v>
      </c>
      <c r="B29" s="95" t="s">
        <v>46</v>
      </c>
      <c r="C29" s="91">
        <v>12562250</v>
      </c>
      <c r="D29" s="6">
        <v>366014600</v>
      </c>
      <c r="E29" s="87">
        <v>378576850</v>
      </c>
      <c r="F29" s="91">
        <v>12562250</v>
      </c>
      <c r="G29" s="6">
        <v>282964050</v>
      </c>
      <c r="H29" s="7">
        <v>295526300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3">
      <c r="A30" s="3">
        <v>22</v>
      </c>
      <c r="B30" s="97" t="s">
        <v>47</v>
      </c>
      <c r="C30" s="91">
        <v>2218035871.3352003</v>
      </c>
      <c r="D30" s="6">
        <v>5201566530.9759998</v>
      </c>
      <c r="E30" s="87">
        <v>7419602402.3112001</v>
      </c>
      <c r="F30" s="91">
        <v>1378520389.5269997</v>
      </c>
      <c r="G30" s="6">
        <v>3865475759.5807004</v>
      </c>
      <c r="H30" s="7">
        <v>5243996149.1077003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3">
      <c r="A31" s="3"/>
      <c r="B31" s="94" t="s">
        <v>48</v>
      </c>
      <c r="C31" s="92"/>
      <c r="D31" s="8"/>
      <c r="E31" s="88"/>
      <c r="F31" s="92"/>
      <c r="G31" s="8"/>
      <c r="H31" s="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3">
      <c r="A32" s="3">
        <v>23</v>
      </c>
      <c r="B32" s="95" t="s">
        <v>49</v>
      </c>
      <c r="C32" s="91">
        <v>21015907.600000001</v>
      </c>
      <c r="D32" s="10" t="s">
        <v>250</v>
      </c>
      <c r="E32" s="87">
        <v>21015907.600000001</v>
      </c>
      <c r="F32" s="91">
        <v>20021967.600000001</v>
      </c>
      <c r="G32" s="6" t="s">
        <v>250</v>
      </c>
      <c r="H32" s="7">
        <v>20021967.600000001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58" ht="18" customHeight="1" x14ac:dyDescent="0.3">
      <c r="A33" s="3">
        <v>24</v>
      </c>
      <c r="B33" s="95" t="s">
        <v>50</v>
      </c>
      <c r="C33" s="91">
        <v>0</v>
      </c>
      <c r="D33" s="10" t="s">
        <v>250</v>
      </c>
      <c r="E33" s="87">
        <v>0</v>
      </c>
      <c r="F33" s="91">
        <v>0</v>
      </c>
      <c r="G33" s="6" t="s">
        <v>250</v>
      </c>
      <c r="H33" s="7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58" ht="18" customHeight="1" x14ac:dyDescent="0.3">
      <c r="A34" s="3">
        <v>25</v>
      </c>
      <c r="B34" s="96" t="s">
        <v>51</v>
      </c>
      <c r="C34" s="91">
        <v>0</v>
      </c>
      <c r="D34" s="10" t="s">
        <v>250</v>
      </c>
      <c r="E34" s="87">
        <v>0</v>
      </c>
      <c r="F34" s="91">
        <v>0</v>
      </c>
      <c r="G34" s="6" t="s">
        <v>250</v>
      </c>
      <c r="H34" s="7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58" ht="18" customHeight="1" x14ac:dyDescent="0.3">
      <c r="A35" s="3">
        <v>26</v>
      </c>
      <c r="B35" s="95" t="s">
        <v>52</v>
      </c>
      <c r="C35" s="91">
        <v>552222257.72000003</v>
      </c>
      <c r="D35" s="10" t="s">
        <v>250</v>
      </c>
      <c r="E35" s="87">
        <v>552222257.72000003</v>
      </c>
      <c r="F35" s="91">
        <v>428922834.45999998</v>
      </c>
      <c r="G35" s="6" t="s">
        <v>250</v>
      </c>
      <c r="H35" s="7">
        <v>428922834.45999998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58" ht="18" customHeight="1" x14ac:dyDescent="0.3">
      <c r="A36" s="3">
        <v>27</v>
      </c>
      <c r="B36" s="95" t="s">
        <v>53</v>
      </c>
      <c r="C36" s="91">
        <v>0</v>
      </c>
      <c r="D36" s="10" t="s">
        <v>250</v>
      </c>
      <c r="E36" s="87">
        <v>0</v>
      </c>
      <c r="F36" s="91">
        <v>0</v>
      </c>
      <c r="G36" s="6" t="s">
        <v>250</v>
      </c>
      <c r="H36" s="7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58" ht="18" customHeight="1" x14ac:dyDescent="0.3">
      <c r="A37" s="3">
        <v>28</v>
      </c>
      <c r="B37" s="95" t="s">
        <v>54</v>
      </c>
      <c r="C37" s="91">
        <v>836862035.08230007</v>
      </c>
      <c r="D37" s="10" t="s">
        <v>250</v>
      </c>
      <c r="E37" s="87">
        <v>836862035.08230007</v>
      </c>
      <c r="F37" s="91">
        <v>605310836.43159997</v>
      </c>
      <c r="G37" s="6" t="s">
        <v>250</v>
      </c>
      <c r="H37" s="7">
        <v>605310836.43159997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58" ht="18" customHeight="1" x14ac:dyDescent="0.3">
      <c r="A38" s="3">
        <v>29</v>
      </c>
      <c r="B38" s="95" t="s">
        <v>55</v>
      </c>
      <c r="C38" s="91">
        <v>70040845.019999996</v>
      </c>
      <c r="D38" s="10" t="s">
        <v>250</v>
      </c>
      <c r="E38" s="87">
        <v>70040845.019999996</v>
      </c>
      <c r="F38" s="91">
        <v>67271678.459999993</v>
      </c>
      <c r="G38" s="6" t="s">
        <v>250</v>
      </c>
      <c r="H38" s="7">
        <v>67271678.459999993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58" ht="18" customHeight="1" x14ac:dyDescent="0.3">
      <c r="A39" s="3">
        <v>30</v>
      </c>
      <c r="B39" s="97" t="s">
        <v>56</v>
      </c>
      <c r="C39" s="91">
        <v>1480141045.4223001</v>
      </c>
      <c r="D39" s="10" t="s">
        <v>250</v>
      </c>
      <c r="E39" s="87">
        <v>1480141045.4223001</v>
      </c>
      <c r="F39" s="91">
        <v>1121527316.9516001</v>
      </c>
      <c r="G39" s="6" t="s">
        <v>250</v>
      </c>
      <c r="H39" s="7">
        <v>1121527316.9516001</v>
      </c>
    </row>
    <row r="40" spans="1:58" ht="18" customHeight="1" thickBot="1" x14ac:dyDescent="0.35">
      <c r="A40" s="11">
        <v>31</v>
      </c>
      <c r="B40" s="98" t="s">
        <v>57</v>
      </c>
      <c r="C40" s="93">
        <v>3698176916.7575006</v>
      </c>
      <c r="D40" s="12">
        <v>5201566530.9759998</v>
      </c>
      <c r="E40" s="89">
        <v>8899743447.7335014</v>
      </c>
      <c r="F40" s="93">
        <v>2500047706.4785995</v>
      </c>
      <c r="G40" s="12">
        <v>3865475759.5807004</v>
      </c>
      <c r="H40" s="13">
        <v>6365523466.0592995</v>
      </c>
    </row>
    <row r="41" spans="1:58" ht="18" customHeight="1" x14ac:dyDescent="0.3">
      <c r="A41" s="14"/>
      <c r="B41" s="15"/>
      <c r="C41" s="16"/>
      <c r="D41" s="16"/>
      <c r="E41" s="16"/>
      <c r="F41" s="16"/>
      <c r="G41" s="16"/>
      <c r="H41" s="16"/>
    </row>
    <row r="42" spans="1:58" ht="30" x14ac:dyDescent="0.3">
      <c r="A42" s="84" t="s">
        <v>179</v>
      </c>
      <c r="B42" s="85" t="s">
        <v>182</v>
      </c>
      <c r="C42" s="1"/>
      <c r="D42" s="18"/>
      <c r="E42" s="19"/>
      <c r="F42" s="1"/>
      <c r="G42" s="1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ht="28.5" customHeight="1" x14ac:dyDescent="0.3">
      <c r="A43" s="17"/>
      <c r="B43" s="1"/>
      <c r="C43" s="1"/>
      <c r="D43" s="1"/>
      <c r="E43" s="19"/>
      <c r="F43" s="1"/>
      <c r="G43" s="1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ht="12" customHeight="1" x14ac:dyDescent="0.3">
      <c r="A44" s="1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ht="12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8" ht="12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ht="12" customHeight="1" x14ac:dyDescent="0.3"/>
    <row r="48" spans="1:5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2"/>
  <sheetViews>
    <sheetView showGridLines="0" tabSelected="1" topLeftCell="A52" zoomScale="80" zoomScaleNormal="80" zoomScaleSheetLayoutView="100" workbookViewId="0">
      <selection activeCell="B73" sqref="B73"/>
    </sheetView>
  </sheetViews>
  <sheetFormatPr defaultRowHeight="15" x14ac:dyDescent="0.3"/>
  <cols>
    <col min="1" max="1" width="6.7109375" style="20" bestFit="1" customWidth="1"/>
    <col min="2" max="2" width="53" style="20" bestFit="1" customWidth="1"/>
    <col min="3" max="5" width="12.42578125" style="20" bestFit="1" customWidth="1"/>
    <col min="6" max="8" width="14.5703125" style="21" customWidth="1"/>
    <col min="9" max="79" width="9.140625" style="17"/>
    <col min="80" max="16384" width="9.140625" style="21"/>
  </cols>
  <sheetData>
    <row r="1" spans="1:8" x14ac:dyDescent="0.3">
      <c r="D1" s="155"/>
      <c r="E1" s="156"/>
      <c r="F1" s="156"/>
      <c r="G1" s="156"/>
      <c r="H1" s="156"/>
    </row>
    <row r="2" spans="1:8" ht="16.5" customHeight="1" x14ac:dyDescent="0.3">
      <c r="A2" s="22" t="s">
        <v>13</v>
      </c>
      <c r="B2" s="1" t="str">
        <f>'RC'!B1</f>
        <v>TBC bank</v>
      </c>
      <c r="C2" s="1"/>
      <c r="D2" s="1"/>
      <c r="E2" s="1"/>
      <c r="H2" s="1"/>
    </row>
    <row r="3" spans="1:8" ht="15" customHeight="1" x14ac:dyDescent="0.3">
      <c r="A3" s="22" t="s">
        <v>14</v>
      </c>
      <c r="B3" s="23">
        <f>'RC'!B2</f>
        <v>42825</v>
      </c>
      <c r="C3" s="1"/>
      <c r="D3" s="1"/>
      <c r="E3" s="1"/>
      <c r="H3" s="2" t="s">
        <v>113</v>
      </c>
    </row>
    <row r="4" spans="1:8" ht="18" customHeight="1" x14ac:dyDescent="0.3">
      <c r="A4" s="24"/>
      <c r="B4" s="25" t="s">
        <v>181</v>
      </c>
      <c r="C4" s="1"/>
      <c r="D4" s="1"/>
      <c r="E4" s="1"/>
      <c r="H4" s="26" t="s">
        <v>16</v>
      </c>
    </row>
    <row r="5" spans="1:8" ht="18" customHeight="1" x14ac:dyDescent="0.35">
      <c r="A5" s="27"/>
      <c r="B5" s="28"/>
      <c r="C5" s="152" t="s">
        <v>17</v>
      </c>
      <c r="D5" s="152"/>
      <c r="E5" s="152"/>
      <c r="F5" s="153" t="s">
        <v>18</v>
      </c>
      <c r="G5" s="154"/>
      <c r="H5" s="154"/>
    </row>
    <row r="6" spans="1:8" s="104" customFormat="1" ht="12.75" x14ac:dyDescent="0.2">
      <c r="A6" s="102" t="s">
        <v>0</v>
      </c>
      <c r="B6" s="103"/>
      <c r="C6" s="4" t="s">
        <v>19</v>
      </c>
      <c r="D6" s="4" t="s">
        <v>20</v>
      </c>
      <c r="E6" s="4" t="s">
        <v>21</v>
      </c>
      <c r="F6" s="4" t="s">
        <v>19</v>
      </c>
      <c r="G6" s="4" t="s">
        <v>20</v>
      </c>
      <c r="H6" s="4" t="s">
        <v>21</v>
      </c>
    </row>
    <row r="7" spans="1:8" s="104" customFormat="1" x14ac:dyDescent="0.25">
      <c r="A7" s="105"/>
      <c r="B7" s="30" t="s">
        <v>183</v>
      </c>
      <c r="C7" s="107"/>
      <c r="D7" s="107"/>
      <c r="E7" s="108"/>
      <c r="F7" s="107"/>
      <c r="G7" s="107"/>
      <c r="H7" s="108"/>
    </row>
    <row r="8" spans="1:8" s="104" customFormat="1" x14ac:dyDescent="0.3">
      <c r="A8" s="105">
        <v>1</v>
      </c>
      <c r="B8" s="31" t="s">
        <v>58</v>
      </c>
      <c r="C8" s="107">
        <v>1348419.13</v>
      </c>
      <c r="D8" s="107">
        <v>693328.23</v>
      </c>
      <c r="E8" s="109">
        <f t="shared" ref="E8:E21" si="0">C8+D8</f>
        <v>2041747.3599999999</v>
      </c>
      <c r="F8" s="107">
        <v>906120.42</v>
      </c>
      <c r="G8" s="107">
        <v>129359.48</v>
      </c>
      <c r="H8" s="109">
        <f t="shared" ref="H8:H18" si="1">F8+G8</f>
        <v>1035479.9</v>
      </c>
    </row>
    <row r="9" spans="1:8" s="104" customFormat="1" x14ac:dyDescent="0.3">
      <c r="A9" s="105">
        <v>2</v>
      </c>
      <c r="B9" s="31" t="s">
        <v>59</v>
      </c>
      <c r="C9" s="110">
        <f>SUM(C10:C18)</f>
        <v>73252192.459999993</v>
      </c>
      <c r="D9" s="110">
        <f>SUM(D10:D18)</f>
        <v>81609171.976300001</v>
      </c>
      <c r="E9" s="109">
        <f t="shared" si="0"/>
        <v>154861364.43629998</v>
      </c>
      <c r="F9" s="110">
        <f>SUM(F10:F18)</f>
        <v>63201451.11999999</v>
      </c>
      <c r="G9" s="110">
        <f>SUM(G10:G18)</f>
        <v>73084954.199999988</v>
      </c>
      <c r="H9" s="109">
        <f t="shared" si="1"/>
        <v>136286405.31999999</v>
      </c>
    </row>
    <row r="10" spans="1:8" s="104" customFormat="1" x14ac:dyDescent="0.3">
      <c r="A10" s="105">
        <v>2.1</v>
      </c>
      <c r="B10" s="31" t="s">
        <v>60</v>
      </c>
      <c r="C10" s="107">
        <v>3458.18</v>
      </c>
      <c r="D10" s="107">
        <v>535854.03</v>
      </c>
      <c r="E10" s="109">
        <f t="shared" si="0"/>
        <v>539312.21000000008</v>
      </c>
      <c r="F10" s="107">
        <v>127785.06</v>
      </c>
      <c r="G10" s="107">
        <v>11003.42</v>
      </c>
      <c r="H10" s="109">
        <f t="shared" si="1"/>
        <v>138788.48000000001</v>
      </c>
    </row>
    <row r="11" spans="1:8" s="104" customFormat="1" x14ac:dyDescent="0.3">
      <c r="A11" s="105">
        <v>2.2000000000000002</v>
      </c>
      <c r="B11" s="31" t="s">
        <v>61</v>
      </c>
      <c r="C11" s="107">
        <v>10260047.32</v>
      </c>
      <c r="D11" s="107">
        <v>20154062.536300004</v>
      </c>
      <c r="E11" s="109">
        <f t="shared" si="0"/>
        <v>30414109.856300004</v>
      </c>
      <c r="F11" s="107">
        <v>7115484.839999998</v>
      </c>
      <c r="G11" s="107">
        <v>19057688.550000001</v>
      </c>
      <c r="H11" s="109">
        <f t="shared" si="1"/>
        <v>26173173.390000001</v>
      </c>
    </row>
    <row r="12" spans="1:8" s="104" customFormat="1" x14ac:dyDescent="0.3">
      <c r="A12" s="105">
        <v>2.2999999999999998</v>
      </c>
      <c r="B12" s="31" t="s">
        <v>62</v>
      </c>
      <c r="C12" s="107">
        <v>1839744.04</v>
      </c>
      <c r="D12" s="107">
        <v>7336137.6799999997</v>
      </c>
      <c r="E12" s="109">
        <f t="shared" si="0"/>
        <v>9175881.7199999988</v>
      </c>
      <c r="F12" s="107">
        <v>2034237.9400000002</v>
      </c>
      <c r="G12" s="107">
        <v>3081173.3</v>
      </c>
      <c r="H12" s="109">
        <f t="shared" si="1"/>
        <v>5115411.24</v>
      </c>
    </row>
    <row r="13" spans="1:8" s="104" customFormat="1" x14ac:dyDescent="0.3">
      <c r="A13" s="105">
        <v>2.4</v>
      </c>
      <c r="B13" s="31" t="s">
        <v>63</v>
      </c>
      <c r="C13" s="107">
        <v>251120.43</v>
      </c>
      <c r="D13" s="107">
        <v>3136090.57</v>
      </c>
      <c r="E13" s="109">
        <f t="shared" si="0"/>
        <v>3387211</v>
      </c>
      <c r="F13" s="107">
        <v>804949.56</v>
      </c>
      <c r="G13" s="107">
        <v>2686138.29</v>
      </c>
      <c r="H13" s="109">
        <f t="shared" si="1"/>
        <v>3491087.85</v>
      </c>
    </row>
    <row r="14" spans="1:8" s="104" customFormat="1" x14ac:dyDescent="0.3">
      <c r="A14" s="105">
        <v>2.5</v>
      </c>
      <c r="B14" s="31" t="s">
        <v>64</v>
      </c>
      <c r="C14" s="107">
        <v>915897.78</v>
      </c>
      <c r="D14" s="107">
        <v>4007753.0599999996</v>
      </c>
      <c r="E14" s="109">
        <f t="shared" si="0"/>
        <v>4923650.84</v>
      </c>
      <c r="F14" s="107">
        <v>1455566.18</v>
      </c>
      <c r="G14" s="107">
        <v>1666518.9</v>
      </c>
      <c r="H14" s="109">
        <f t="shared" si="1"/>
        <v>3122085.08</v>
      </c>
    </row>
    <row r="15" spans="1:8" s="104" customFormat="1" x14ac:dyDescent="0.3">
      <c r="A15" s="105">
        <v>2.6</v>
      </c>
      <c r="B15" s="31" t="s">
        <v>65</v>
      </c>
      <c r="C15" s="107">
        <v>1287340.8899999999</v>
      </c>
      <c r="D15" s="107">
        <v>4876395.13</v>
      </c>
      <c r="E15" s="109">
        <f t="shared" si="0"/>
        <v>6163736.0199999996</v>
      </c>
      <c r="F15" s="107">
        <v>1817256.54</v>
      </c>
      <c r="G15" s="107">
        <v>4685256.01</v>
      </c>
      <c r="H15" s="109">
        <f t="shared" si="1"/>
        <v>6502512.5499999998</v>
      </c>
    </row>
    <row r="16" spans="1:8" s="104" customFormat="1" x14ac:dyDescent="0.3">
      <c r="A16" s="105">
        <v>2.7</v>
      </c>
      <c r="B16" s="31" t="s">
        <v>66</v>
      </c>
      <c r="C16" s="107">
        <v>1526594.4300000002</v>
      </c>
      <c r="D16" s="107">
        <v>1732690.86</v>
      </c>
      <c r="E16" s="109">
        <f t="shared" si="0"/>
        <v>3259285.29</v>
      </c>
      <c r="F16" s="107">
        <v>504493.97</v>
      </c>
      <c r="G16" s="107">
        <v>4301249.83</v>
      </c>
      <c r="H16" s="109">
        <f t="shared" si="1"/>
        <v>4805743.8</v>
      </c>
    </row>
    <row r="17" spans="1:8" s="104" customFormat="1" x14ac:dyDescent="0.3">
      <c r="A17" s="105">
        <v>2.8</v>
      </c>
      <c r="B17" s="31" t="s">
        <v>67</v>
      </c>
      <c r="C17" s="107">
        <v>57037944.25</v>
      </c>
      <c r="D17" s="107">
        <v>35501960.899999999</v>
      </c>
      <c r="E17" s="109">
        <f t="shared" si="0"/>
        <v>92539905.150000006</v>
      </c>
      <c r="F17" s="107">
        <v>49215462.659999996</v>
      </c>
      <c r="G17" s="107">
        <v>33407047.43</v>
      </c>
      <c r="H17" s="109">
        <f t="shared" si="1"/>
        <v>82622510.090000004</v>
      </c>
    </row>
    <row r="18" spans="1:8" s="104" customFormat="1" x14ac:dyDescent="0.3">
      <c r="A18" s="105">
        <v>2.9</v>
      </c>
      <c r="B18" s="31" t="s">
        <v>68</v>
      </c>
      <c r="C18" s="107">
        <v>130045.14000000001</v>
      </c>
      <c r="D18" s="107">
        <v>4328227.21</v>
      </c>
      <c r="E18" s="109">
        <f t="shared" si="0"/>
        <v>4458272.3499999996</v>
      </c>
      <c r="F18" s="107">
        <v>126214.37</v>
      </c>
      <c r="G18" s="107">
        <v>4188878.47</v>
      </c>
      <c r="H18" s="109">
        <f t="shared" si="1"/>
        <v>4315092.84</v>
      </c>
    </row>
    <row r="19" spans="1:8" s="104" customFormat="1" x14ac:dyDescent="0.3">
      <c r="A19" s="105">
        <v>3</v>
      </c>
      <c r="B19" s="31" t="s">
        <v>184</v>
      </c>
      <c r="C19" s="107">
        <v>3493040.84</v>
      </c>
      <c r="D19" s="107">
        <v>1049785.92</v>
      </c>
      <c r="E19" s="109">
        <f>C19+D19</f>
        <v>4542826.76</v>
      </c>
      <c r="F19" s="107">
        <v>3431916.16</v>
      </c>
      <c r="G19" s="107">
        <v>1290924.4099999999</v>
      </c>
      <c r="H19" s="109">
        <f>F19+G19</f>
        <v>4722840.57</v>
      </c>
    </row>
    <row r="20" spans="1:8" s="104" customFormat="1" x14ac:dyDescent="0.3">
      <c r="A20" s="105">
        <v>4</v>
      </c>
      <c r="B20" s="31" t="s">
        <v>69</v>
      </c>
      <c r="C20" s="107">
        <v>13285787.560000001</v>
      </c>
      <c r="D20" s="107">
        <v>-1326</v>
      </c>
      <c r="E20" s="109">
        <f t="shared" si="0"/>
        <v>13284461.560000001</v>
      </c>
      <c r="F20" s="107">
        <v>15127734.949999999</v>
      </c>
      <c r="G20" s="107">
        <v>0</v>
      </c>
      <c r="H20" s="109">
        <f t="shared" ref="H20:H21" si="2">F20+G20</f>
        <v>15127734.949999999</v>
      </c>
    </row>
    <row r="21" spans="1:8" s="104" customFormat="1" x14ac:dyDescent="0.3">
      <c r="A21" s="105">
        <v>5</v>
      </c>
      <c r="B21" s="31" t="s">
        <v>70</v>
      </c>
      <c r="C21" s="107">
        <v>0</v>
      </c>
      <c r="D21" s="107">
        <v>0</v>
      </c>
      <c r="E21" s="109">
        <f t="shared" si="0"/>
        <v>0</v>
      </c>
      <c r="F21" s="107">
        <v>0</v>
      </c>
      <c r="G21" s="107">
        <v>0</v>
      </c>
      <c r="H21" s="109">
        <f t="shared" si="2"/>
        <v>0</v>
      </c>
    </row>
    <row r="22" spans="1:8" s="104" customFormat="1" x14ac:dyDescent="0.3">
      <c r="A22" s="105">
        <v>6</v>
      </c>
      <c r="B22" s="32" t="s">
        <v>71</v>
      </c>
      <c r="C22" s="110">
        <f>C8+C9+C20+C21+C19</f>
        <v>91379439.989999995</v>
      </c>
      <c r="D22" s="110">
        <f>D8+D9+D20+D21+D19</f>
        <v>83350960.126300007</v>
      </c>
      <c r="E22" s="109">
        <f>C22+D22</f>
        <v>174730400.11629999</v>
      </c>
      <c r="F22" s="110">
        <f>F8+F9+F20+F21+F19</f>
        <v>82667222.649999991</v>
      </c>
      <c r="G22" s="110">
        <f>G8+G9+G20+G21+G19</f>
        <v>74505238.089999989</v>
      </c>
      <c r="H22" s="109">
        <f>F22+G22</f>
        <v>157172460.73999998</v>
      </c>
    </row>
    <row r="23" spans="1:8" s="104" customFormat="1" x14ac:dyDescent="0.25">
      <c r="A23" s="105"/>
      <c r="B23" s="30" t="s">
        <v>72</v>
      </c>
      <c r="C23" s="107"/>
      <c r="D23" s="107"/>
      <c r="E23" s="108"/>
      <c r="F23" s="107"/>
      <c r="G23" s="107"/>
      <c r="H23" s="108"/>
    </row>
    <row r="24" spans="1:8" s="104" customFormat="1" x14ac:dyDescent="0.3">
      <c r="A24" s="105">
        <v>7</v>
      </c>
      <c r="B24" s="31" t="s">
        <v>73</v>
      </c>
      <c r="C24" s="107">
        <v>13792843.42</v>
      </c>
      <c r="D24" s="107">
        <v>6353819.5499999998</v>
      </c>
      <c r="E24" s="111">
        <f t="shared" ref="E24:E29" si="3">C24+D24</f>
        <v>20146662.969999999</v>
      </c>
      <c r="F24" s="107">
        <v>5774133.7199999997</v>
      </c>
      <c r="G24" s="107">
        <v>5100094.66</v>
      </c>
      <c r="H24" s="111">
        <f t="shared" ref="H24:H29" si="4">F24+G24</f>
        <v>10874228.379999999</v>
      </c>
    </row>
    <row r="25" spans="1:8" s="104" customFormat="1" x14ac:dyDescent="0.3">
      <c r="A25" s="105">
        <v>8</v>
      </c>
      <c r="B25" s="31" t="s">
        <v>74</v>
      </c>
      <c r="C25" s="107">
        <v>5312854.2</v>
      </c>
      <c r="D25" s="107">
        <v>20990470.170000002</v>
      </c>
      <c r="E25" s="111">
        <f t="shared" si="3"/>
        <v>26303324.370000001</v>
      </c>
      <c r="F25" s="107">
        <v>5151402.96</v>
      </c>
      <c r="G25" s="107">
        <v>19693562.689999998</v>
      </c>
      <c r="H25" s="111">
        <f t="shared" si="4"/>
        <v>24844965.649999999</v>
      </c>
    </row>
    <row r="26" spans="1:8" s="104" customFormat="1" x14ac:dyDescent="0.3">
      <c r="A26" s="105">
        <v>9</v>
      </c>
      <c r="B26" s="31" t="s">
        <v>75</v>
      </c>
      <c r="C26" s="107">
        <v>1137150.18</v>
      </c>
      <c r="D26" s="107">
        <v>340731.5</v>
      </c>
      <c r="E26" s="111">
        <f t="shared" si="3"/>
        <v>1477881.68</v>
      </c>
      <c r="F26" s="107">
        <v>487735.85</v>
      </c>
      <c r="G26" s="107">
        <v>512058.46</v>
      </c>
      <c r="H26" s="111">
        <f t="shared" si="4"/>
        <v>999794.31</v>
      </c>
    </row>
    <row r="27" spans="1:8" s="104" customFormat="1" x14ac:dyDescent="0.3">
      <c r="A27" s="105">
        <v>10</v>
      </c>
      <c r="B27" s="31" t="s">
        <v>76</v>
      </c>
      <c r="C27" s="107">
        <v>0</v>
      </c>
      <c r="D27" s="107">
        <v>0</v>
      </c>
      <c r="E27" s="111">
        <f t="shared" si="3"/>
        <v>0</v>
      </c>
      <c r="F27" s="107">
        <v>0</v>
      </c>
      <c r="G27" s="107">
        <v>0</v>
      </c>
      <c r="H27" s="111">
        <f t="shared" si="4"/>
        <v>0</v>
      </c>
    </row>
    <row r="28" spans="1:8" s="104" customFormat="1" x14ac:dyDescent="0.3">
      <c r="A28" s="105">
        <v>11</v>
      </c>
      <c r="B28" s="31" t="s">
        <v>77</v>
      </c>
      <c r="C28" s="107">
        <v>11156994.26</v>
      </c>
      <c r="D28" s="107">
        <v>15815775.210000001</v>
      </c>
      <c r="E28" s="111">
        <f t="shared" si="3"/>
        <v>26972769.469999999</v>
      </c>
      <c r="F28" s="107">
        <v>12735656.9</v>
      </c>
      <c r="G28" s="107">
        <v>15528287.75</v>
      </c>
      <c r="H28" s="111">
        <f t="shared" si="4"/>
        <v>28263944.649999999</v>
      </c>
    </row>
    <row r="29" spans="1:8" s="104" customFormat="1" x14ac:dyDescent="0.3">
      <c r="A29" s="105">
        <v>12</v>
      </c>
      <c r="B29" s="31" t="s">
        <v>78</v>
      </c>
      <c r="C29" s="107">
        <v>175379.18</v>
      </c>
      <c r="D29" s="107">
        <v>8.73</v>
      </c>
      <c r="E29" s="111">
        <f t="shared" si="3"/>
        <v>175387.91</v>
      </c>
      <c r="F29" s="107">
        <v>205737.17</v>
      </c>
      <c r="G29" s="107">
        <v>0</v>
      </c>
      <c r="H29" s="111">
        <f t="shared" si="4"/>
        <v>205737.17</v>
      </c>
    </row>
    <row r="30" spans="1:8" s="104" customFormat="1" x14ac:dyDescent="0.3">
      <c r="A30" s="105">
        <v>13</v>
      </c>
      <c r="B30" s="33" t="s">
        <v>79</v>
      </c>
      <c r="C30" s="110">
        <f>SUM(C24:C29)</f>
        <v>31575221.240000002</v>
      </c>
      <c r="D30" s="110">
        <f>SUM(D24:D29)</f>
        <v>43500805.160000004</v>
      </c>
      <c r="E30" s="111">
        <f>C30+D30</f>
        <v>75076026.400000006</v>
      </c>
      <c r="F30" s="110">
        <f>SUM(F24:F29)</f>
        <v>24354666.600000001</v>
      </c>
      <c r="G30" s="110">
        <f>SUM(G24:G29)</f>
        <v>40834003.560000002</v>
      </c>
      <c r="H30" s="111">
        <f>F30+G30</f>
        <v>65188670.160000004</v>
      </c>
    </row>
    <row r="31" spans="1:8" s="104" customFormat="1" x14ac:dyDescent="0.3">
      <c r="A31" s="105">
        <v>14</v>
      </c>
      <c r="B31" s="33" t="s">
        <v>80</v>
      </c>
      <c r="C31" s="110">
        <f>C22-C30</f>
        <v>59804218.749999993</v>
      </c>
      <c r="D31" s="110">
        <f>D22-D30</f>
        <v>39850154.966300003</v>
      </c>
      <c r="E31" s="109">
        <f>C31+D31</f>
        <v>99654373.716299996</v>
      </c>
      <c r="F31" s="110">
        <f>F22-F30</f>
        <v>58312556.04999999</v>
      </c>
      <c r="G31" s="110">
        <f>G22-G30</f>
        <v>33671234.529999986</v>
      </c>
      <c r="H31" s="109">
        <f>F31+G31</f>
        <v>91983790.579999983</v>
      </c>
    </row>
    <row r="32" spans="1:8" s="104" customFormat="1" ht="12.75" x14ac:dyDescent="0.2">
      <c r="A32" s="105"/>
      <c r="B32" s="106"/>
      <c r="C32" s="107"/>
      <c r="D32" s="107"/>
      <c r="E32" s="108"/>
      <c r="F32" s="107"/>
      <c r="G32" s="107"/>
      <c r="H32" s="108"/>
    </row>
    <row r="33" spans="1:8" s="104" customFormat="1" x14ac:dyDescent="0.25">
      <c r="A33" s="105"/>
      <c r="B33" s="30" t="s">
        <v>81</v>
      </c>
      <c r="C33" s="107"/>
      <c r="D33" s="107"/>
      <c r="E33" s="112"/>
      <c r="F33" s="107"/>
      <c r="G33" s="107"/>
      <c r="H33" s="112"/>
    </row>
    <row r="34" spans="1:8" s="104" customFormat="1" x14ac:dyDescent="0.3">
      <c r="A34" s="105">
        <v>15</v>
      </c>
      <c r="B34" s="31" t="s">
        <v>82</v>
      </c>
      <c r="C34" s="113">
        <f>C35-C36</f>
        <v>24663852.620000001</v>
      </c>
      <c r="D34" s="113">
        <f>D35-D36</f>
        <v>2380437.9560000002</v>
      </c>
      <c r="E34" s="114">
        <f>C34+D34</f>
        <v>27044290.576000001</v>
      </c>
      <c r="F34" s="113">
        <f>F35-F36</f>
        <v>14283562.489999998</v>
      </c>
      <c r="G34" s="113">
        <f>G35-G36</f>
        <v>2068499.5616000006</v>
      </c>
      <c r="H34" s="114">
        <f>F34+G34</f>
        <v>16352062.051599998</v>
      </c>
    </row>
    <row r="35" spans="1:8" s="104" customFormat="1" x14ac:dyDescent="0.3">
      <c r="A35" s="105">
        <v>15.1</v>
      </c>
      <c r="B35" s="31" t="s">
        <v>83</v>
      </c>
      <c r="C35" s="107">
        <v>33165878.91</v>
      </c>
      <c r="D35" s="107">
        <v>13166557.245999999</v>
      </c>
      <c r="E35" s="114">
        <f>C35+D35</f>
        <v>46332436.156000003</v>
      </c>
      <c r="F35" s="107">
        <v>21199146.489999998</v>
      </c>
      <c r="G35" s="107">
        <v>10140103.8716</v>
      </c>
      <c r="H35" s="114">
        <f>F35+G35</f>
        <v>31339250.361599997</v>
      </c>
    </row>
    <row r="36" spans="1:8" s="104" customFormat="1" x14ac:dyDescent="0.3">
      <c r="A36" s="105">
        <v>15.2</v>
      </c>
      <c r="B36" s="31" t="s">
        <v>84</v>
      </c>
      <c r="C36" s="107">
        <v>8502026.2899999991</v>
      </c>
      <c r="D36" s="107">
        <v>10786119.289999999</v>
      </c>
      <c r="E36" s="114">
        <f>C36+D36</f>
        <v>19288145.579999998</v>
      </c>
      <c r="F36" s="107">
        <v>6915584</v>
      </c>
      <c r="G36" s="107">
        <v>8071604.3099999996</v>
      </c>
      <c r="H36" s="114">
        <f>F36+G36</f>
        <v>14987188.309999999</v>
      </c>
    </row>
    <row r="37" spans="1:8" s="104" customFormat="1" x14ac:dyDescent="0.3">
      <c r="A37" s="105">
        <v>16</v>
      </c>
      <c r="B37" s="31" t="s">
        <v>85</v>
      </c>
      <c r="C37" s="107">
        <v>0</v>
      </c>
      <c r="D37" s="107">
        <v>0</v>
      </c>
      <c r="E37" s="109">
        <f t="shared" ref="E37:E66" si="5">C37+D37</f>
        <v>0</v>
      </c>
      <c r="F37" s="107">
        <v>218067.8</v>
      </c>
      <c r="G37" s="107">
        <v>12521.11</v>
      </c>
      <c r="H37" s="109">
        <f t="shared" ref="H37:H45" si="6">F37+G37</f>
        <v>230588.90999999997</v>
      </c>
    </row>
    <row r="38" spans="1:8" s="104" customFormat="1" x14ac:dyDescent="0.3">
      <c r="A38" s="105">
        <v>17</v>
      </c>
      <c r="B38" s="31" t="s">
        <v>86</v>
      </c>
      <c r="C38" s="107">
        <v>0</v>
      </c>
      <c r="D38" s="107">
        <v>0</v>
      </c>
      <c r="E38" s="109">
        <f t="shared" si="5"/>
        <v>0</v>
      </c>
      <c r="F38" s="107">
        <v>0</v>
      </c>
      <c r="G38" s="107">
        <v>0</v>
      </c>
      <c r="H38" s="109">
        <f t="shared" si="6"/>
        <v>0</v>
      </c>
    </row>
    <row r="39" spans="1:8" s="104" customFormat="1" x14ac:dyDescent="0.3">
      <c r="A39" s="105">
        <v>18</v>
      </c>
      <c r="B39" s="31" t="s">
        <v>87</v>
      </c>
      <c r="C39" s="107">
        <v>0</v>
      </c>
      <c r="D39" s="107">
        <v>0</v>
      </c>
      <c r="E39" s="109">
        <f t="shared" si="5"/>
        <v>0</v>
      </c>
      <c r="F39" s="107">
        <v>0</v>
      </c>
      <c r="G39" s="107">
        <v>0</v>
      </c>
      <c r="H39" s="109">
        <f t="shared" si="6"/>
        <v>0</v>
      </c>
    </row>
    <row r="40" spans="1:8" s="104" customFormat="1" x14ac:dyDescent="0.3">
      <c r="A40" s="105">
        <v>19</v>
      </c>
      <c r="B40" s="31" t="s">
        <v>88</v>
      </c>
      <c r="C40" s="107">
        <v>21382068.379999999</v>
      </c>
      <c r="D40" s="107">
        <v>0</v>
      </c>
      <c r="E40" s="109">
        <f t="shared" si="5"/>
        <v>21382068.379999999</v>
      </c>
      <c r="F40" s="107">
        <v>14937962.810000001</v>
      </c>
      <c r="G40" s="107">
        <v>0</v>
      </c>
      <c r="H40" s="109">
        <f t="shared" si="6"/>
        <v>14937962.810000001</v>
      </c>
    </row>
    <row r="41" spans="1:8" s="104" customFormat="1" x14ac:dyDescent="0.3">
      <c r="A41" s="105">
        <v>20</v>
      </c>
      <c r="B41" s="31" t="s">
        <v>89</v>
      </c>
      <c r="C41" s="107">
        <v>-3855673.21</v>
      </c>
      <c r="D41" s="107">
        <v>0</v>
      </c>
      <c r="E41" s="109">
        <f t="shared" si="5"/>
        <v>-3855673.21</v>
      </c>
      <c r="F41" s="107">
        <v>-367295.13</v>
      </c>
      <c r="G41" s="107">
        <v>0</v>
      </c>
      <c r="H41" s="109">
        <f t="shared" si="6"/>
        <v>-367295.13</v>
      </c>
    </row>
    <row r="42" spans="1:8" s="104" customFormat="1" x14ac:dyDescent="0.3">
      <c r="A42" s="105">
        <v>21</v>
      </c>
      <c r="B42" s="31" t="s">
        <v>90</v>
      </c>
      <c r="C42" s="107">
        <v>-205154.98</v>
      </c>
      <c r="D42" s="107">
        <v>0</v>
      </c>
      <c r="E42" s="109">
        <f t="shared" si="5"/>
        <v>-205154.98</v>
      </c>
      <c r="F42" s="107">
        <v>-156169.04</v>
      </c>
      <c r="G42" s="107">
        <v>0</v>
      </c>
      <c r="H42" s="109">
        <f t="shared" si="6"/>
        <v>-156169.04</v>
      </c>
    </row>
    <row r="43" spans="1:8" s="104" customFormat="1" x14ac:dyDescent="0.3">
      <c r="A43" s="105">
        <v>22</v>
      </c>
      <c r="B43" s="31" t="s">
        <v>91</v>
      </c>
      <c r="C43" s="107">
        <v>741597.67</v>
      </c>
      <c r="D43" s="107">
        <v>2793264.56</v>
      </c>
      <c r="E43" s="109">
        <f t="shared" si="5"/>
        <v>3534862.23</v>
      </c>
      <c r="F43" s="107">
        <v>885444.49</v>
      </c>
      <c r="G43" s="107">
        <v>2973043.53</v>
      </c>
      <c r="H43" s="109">
        <f t="shared" si="6"/>
        <v>3858488.0199999996</v>
      </c>
    </row>
    <row r="44" spans="1:8" s="104" customFormat="1" x14ac:dyDescent="0.3">
      <c r="A44" s="115">
        <v>23</v>
      </c>
      <c r="B44" s="31" t="s">
        <v>92</v>
      </c>
      <c r="C44" s="116">
        <v>3284113.83</v>
      </c>
      <c r="D44" s="116">
        <v>1104872.51</v>
      </c>
      <c r="E44" s="117">
        <f t="shared" si="5"/>
        <v>4388986.34</v>
      </c>
      <c r="F44" s="116">
        <v>2335532.87</v>
      </c>
      <c r="G44" s="116">
        <v>2010394</v>
      </c>
      <c r="H44" s="117">
        <f t="shared" si="6"/>
        <v>4345926.87</v>
      </c>
    </row>
    <row r="45" spans="1:8" s="104" customFormat="1" x14ac:dyDescent="0.3">
      <c r="A45" s="118">
        <v>24</v>
      </c>
      <c r="B45" s="33" t="s">
        <v>93</v>
      </c>
      <c r="C45" s="119">
        <f>C34+C37+C38+C39+C40+C41+C42+C43+C44</f>
        <v>46010804.310000002</v>
      </c>
      <c r="D45" s="119">
        <f>D34+D37+D38+D39+D40+D41+D42+D43+D44</f>
        <v>6278575.0260000005</v>
      </c>
      <c r="E45" s="120">
        <f t="shared" si="5"/>
        <v>52289379.336000003</v>
      </c>
      <c r="F45" s="119">
        <f>F34+F37+F38+F39+F40+F41+F42+F43+F44</f>
        <v>32137106.290000003</v>
      </c>
      <c r="G45" s="119">
        <f>G34+G37+G38+G39+G40+G41+G42+G43+G44</f>
        <v>7064458.2016000003</v>
      </c>
      <c r="H45" s="120">
        <f t="shared" si="6"/>
        <v>39201564.491600007</v>
      </c>
    </row>
    <row r="46" spans="1:8" s="104" customFormat="1" x14ac:dyDescent="0.25">
      <c r="A46" s="121"/>
      <c r="B46" s="30" t="s">
        <v>94</v>
      </c>
      <c r="C46" s="122"/>
      <c r="D46" s="122"/>
      <c r="E46" s="123"/>
      <c r="F46" s="122"/>
      <c r="G46" s="122"/>
      <c r="H46" s="123"/>
    </row>
    <row r="47" spans="1:8" s="104" customFormat="1" x14ac:dyDescent="0.3">
      <c r="A47" s="105">
        <v>25</v>
      </c>
      <c r="B47" s="31" t="s">
        <v>95</v>
      </c>
      <c r="C47" s="124">
        <v>3753278.3</v>
      </c>
      <c r="D47" s="124">
        <v>1428354.4</v>
      </c>
      <c r="E47" s="125">
        <f t="shared" si="5"/>
        <v>5181632.6999999993</v>
      </c>
      <c r="F47" s="124">
        <v>3558818.82</v>
      </c>
      <c r="G47" s="124">
        <v>1689600.77</v>
      </c>
      <c r="H47" s="125">
        <f t="shared" ref="H47:H54" si="7">F47+G47</f>
        <v>5248419.59</v>
      </c>
    </row>
    <row r="48" spans="1:8" s="104" customFormat="1" x14ac:dyDescent="0.3">
      <c r="A48" s="105">
        <v>26</v>
      </c>
      <c r="B48" s="31" t="s">
        <v>96</v>
      </c>
      <c r="C48" s="107">
        <v>3614353.33</v>
      </c>
      <c r="D48" s="107">
        <v>9318279.5800000001</v>
      </c>
      <c r="E48" s="109">
        <f t="shared" si="5"/>
        <v>12932632.91</v>
      </c>
      <c r="F48" s="107">
        <v>2512470.62</v>
      </c>
      <c r="G48" s="107">
        <v>2766291.19</v>
      </c>
      <c r="H48" s="109">
        <f t="shared" si="7"/>
        <v>5278761.8100000005</v>
      </c>
    </row>
    <row r="49" spans="1:8" s="104" customFormat="1" x14ac:dyDescent="0.3">
      <c r="A49" s="105">
        <v>27</v>
      </c>
      <c r="B49" s="31" t="s">
        <v>97</v>
      </c>
      <c r="C49" s="107">
        <v>39782491.990000002</v>
      </c>
      <c r="D49" s="107">
        <v>0</v>
      </c>
      <c r="E49" s="109">
        <f t="shared" si="5"/>
        <v>39782491.990000002</v>
      </c>
      <c r="F49" s="107">
        <v>36753389.539999999</v>
      </c>
      <c r="G49" s="107">
        <v>0</v>
      </c>
      <c r="H49" s="109">
        <f t="shared" si="7"/>
        <v>36753389.539999999</v>
      </c>
    </row>
    <row r="50" spans="1:8" s="104" customFormat="1" x14ac:dyDescent="0.3">
      <c r="A50" s="105">
        <v>28</v>
      </c>
      <c r="B50" s="31" t="s">
        <v>98</v>
      </c>
      <c r="C50" s="107">
        <v>846549.28</v>
      </c>
      <c r="D50" s="107">
        <v>0</v>
      </c>
      <c r="E50" s="109">
        <f t="shared" si="5"/>
        <v>846549.28</v>
      </c>
      <c r="F50" s="107">
        <v>768626.17</v>
      </c>
      <c r="G50" s="107">
        <v>0</v>
      </c>
      <c r="H50" s="109">
        <f t="shared" si="7"/>
        <v>768626.17</v>
      </c>
    </row>
    <row r="51" spans="1:8" s="104" customFormat="1" x14ac:dyDescent="0.3">
      <c r="A51" s="105">
        <v>29</v>
      </c>
      <c r="B51" s="31" t="s">
        <v>99</v>
      </c>
      <c r="C51" s="107">
        <v>6404849.1900000004</v>
      </c>
      <c r="D51" s="107">
        <v>0</v>
      </c>
      <c r="E51" s="109">
        <f t="shared" si="5"/>
        <v>6404849.1900000004</v>
      </c>
      <c r="F51" s="107">
        <v>5546267.3099999996</v>
      </c>
      <c r="G51" s="107">
        <v>0</v>
      </c>
      <c r="H51" s="109">
        <f t="shared" si="7"/>
        <v>5546267.3099999996</v>
      </c>
    </row>
    <row r="52" spans="1:8" s="104" customFormat="1" x14ac:dyDescent="0.3">
      <c r="A52" s="105">
        <v>30</v>
      </c>
      <c r="B52" s="31" t="s">
        <v>100</v>
      </c>
      <c r="C52" s="107">
        <v>7726818.8399999999</v>
      </c>
      <c r="D52" s="107">
        <v>136478.06</v>
      </c>
      <c r="E52" s="109">
        <f t="shared" si="5"/>
        <v>7863296.8999999994</v>
      </c>
      <c r="F52" s="107">
        <v>6948783.7400000002</v>
      </c>
      <c r="G52" s="107">
        <v>39150.53</v>
      </c>
      <c r="H52" s="109">
        <f t="shared" si="7"/>
        <v>6987934.2700000005</v>
      </c>
    </row>
    <row r="53" spans="1:8" s="104" customFormat="1" x14ac:dyDescent="0.3">
      <c r="A53" s="105">
        <v>31</v>
      </c>
      <c r="B53" s="33" t="s">
        <v>101</v>
      </c>
      <c r="C53" s="110">
        <f>SUM(C47:C52)</f>
        <v>62128340.930000007</v>
      </c>
      <c r="D53" s="110">
        <f>SUM(D47:D52)</f>
        <v>10883112.040000001</v>
      </c>
      <c r="E53" s="109">
        <f t="shared" si="5"/>
        <v>73011452.970000014</v>
      </c>
      <c r="F53" s="110">
        <f>SUM(F47:F52)</f>
        <v>56088356.200000003</v>
      </c>
      <c r="G53" s="110">
        <f>SUM(G47:G52)</f>
        <v>4495042.49</v>
      </c>
      <c r="H53" s="109">
        <f t="shared" si="7"/>
        <v>60583398.690000005</v>
      </c>
    </row>
    <row r="54" spans="1:8" s="104" customFormat="1" x14ac:dyDescent="0.3">
      <c r="A54" s="105">
        <v>32</v>
      </c>
      <c r="B54" s="33" t="s">
        <v>102</v>
      </c>
      <c r="C54" s="110">
        <f>C45-C53</f>
        <v>-16117536.620000005</v>
      </c>
      <c r="D54" s="110">
        <f>D45-D53</f>
        <v>-4604537.0140000004</v>
      </c>
      <c r="E54" s="109">
        <f t="shared" si="5"/>
        <v>-20722073.634000003</v>
      </c>
      <c r="F54" s="110">
        <f>F45-F53</f>
        <v>-23951249.91</v>
      </c>
      <c r="G54" s="110">
        <f>G45-G53</f>
        <v>2569415.7116</v>
      </c>
      <c r="H54" s="109">
        <f t="shared" si="7"/>
        <v>-21381834.198399998</v>
      </c>
    </row>
    <row r="55" spans="1:8" s="104" customFormat="1" x14ac:dyDescent="0.3">
      <c r="A55" s="105"/>
      <c r="B55" s="34"/>
      <c r="C55" s="126"/>
      <c r="D55" s="126"/>
      <c r="E55" s="127"/>
      <c r="F55" s="126"/>
      <c r="G55" s="126"/>
      <c r="H55" s="127"/>
    </row>
    <row r="56" spans="1:8" s="104" customFormat="1" x14ac:dyDescent="0.25">
      <c r="A56" s="105">
        <v>33</v>
      </c>
      <c r="B56" s="35" t="s">
        <v>103</v>
      </c>
      <c r="C56" s="110">
        <f>C31+C54</f>
        <v>43686682.129999988</v>
      </c>
      <c r="D56" s="110">
        <f>D31+D54</f>
        <v>35245617.952300005</v>
      </c>
      <c r="E56" s="109">
        <f t="shared" si="5"/>
        <v>78932300.082299992</v>
      </c>
      <c r="F56" s="110">
        <f>F31+F54</f>
        <v>34361306.139999986</v>
      </c>
      <c r="G56" s="110">
        <f>G31+G54</f>
        <v>36240650.241599984</v>
      </c>
      <c r="H56" s="109">
        <f t="shared" ref="H56" si="8">F56+G56</f>
        <v>70601956.381599963</v>
      </c>
    </row>
    <row r="57" spans="1:8" s="104" customFormat="1" ht="12.75" x14ac:dyDescent="0.2">
      <c r="A57" s="105"/>
      <c r="B57" s="106"/>
      <c r="C57" s="126"/>
      <c r="D57" s="126"/>
      <c r="E57" s="127"/>
      <c r="F57" s="126"/>
      <c r="G57" s="126"/>
      <c r="H57" s="127"/>
    </row>
    <row r="58" spans="1:8" s="104" customFormat="1" x14ac:dyDescent="0.3">
      <c r="A58" s="105">
        <v>34</v>
      </c>
      <c r="B58" s="31" t="s">
        <v>104</v>
      </c>
      <c r="C58" s="107">
        <v>7749989.9800000004</v>
      </c>
      <c r="D58" s="107" t="s">
        <v>250</v>
      </c>
      <c r="E58" s="109">
        <f>C58</f>
        <v>7749989.9800000004</v>
      </c>
      <c r="F58" s="107">
        <v>27864175.91</v>
      </c>
      <c r="G58" s="107" t="s">
        <v>250</v>
      </c>
      <c r="H58" s="109">
        <f>F58</f>
        <v>27864175.91</v>
      </c>
    </row>
    <row r="59" spans="1:8" s="104" customFormat="1" x14ac:dyDescent="0.3">
      <c r="A59" s="105">
        <v>35</v>
      </c>
      <c r="B59" s="31" t="s">
        <v>105</v>
      </c>
      <c r="C59" s="107">
        <v>0</v>
      </c>
      <c r="D59" s="107" t="s">
        <v>250</v>
      </c>
      <c r="E59" s="109">
        <f>C59</f>
        <v>0</v>
      </c>
      <c r="F59" s="107">
        <v>0</v>
      </c>
      <c r="G59" s="107" t="s">
        <v>250</v>
      </c>
      <c r="H59" s="109">
        <f>F59</f>
        <v>0</v>
      </c>
    </row>
    <row r="60" spans="1:8" s="104" customFormat="1" x14ac:dyDescent="0.3">
      <c r="A60" s="105">
        <v>36</v>
      </c>
      <c r="B60" s="31" t="s">
        <v>106</v>
      </c>
      <c r="C60" s="107">
        <v>2041787.78</v>
      </c>
      <c r="D60" s="107" t="s">
        <v>250</v>
      </c>
      <c r="E60" s="109">
        <f>C60</f>
        <v>2041787.78</v>
      </c>
      <c r="F60" s="107">
        <v>2412890.67</v>
      </c>
      <c r="G60" s="107" t="s">
        <v>250</v>
      </c>
      <c r="H60" s="109">
        <f>F60</f>
        <v>2412890.67</v>
      </c>
    </row>
    <row r="61" spans="1:8" s="104" customFormat="1" x14ac:dyDescent="0.3">
      <c r="A61" s="105">
        <v>37</v>
      </c>
      <c r="B61" s="33" t="s">
        <v>107</v>
      </c>
      <c r="C61" s="110">
        <f>SUM(C58:C60)</f>
        <v>9791777.7599999998</v>
      </c>
      <c r="D61" s="110">
        <v>0</v>
      </c>
      <c r="E61" s="109">
        <f>C61</f>
        <v>9791777.7599999998</v>
      </c>
      <c r="F61" s="110">
        <f>SUM(F58:F60)</f>
        <v>30277066.579999998</v>
      </c>
      <c r="G61" s="110">
        <v>0</v>
      </c>
      <c r="H61" s="109">
        <f>F61</f>
        <v>30277066.579999998</v>
      </c>
    </row>
    <row r="62" spans="1:8" s="104" customFormat="1" ht="13.5" x14ac:dyDescent="0.25">
      <c r="A62" s="105"/>
      <c r="B62" s="36"/>
      <c r="C62" s="107"/>
      <c r="D62" s="107"/>
      <c r="E62" s="112"/>
      <c r="F62" s="107"/>
      <c r="G62" s="107"/>
      <c r="H62" s="112"/>
    </row>
    <row r="63" spans="1:8" s="104" customFormat="1" ht="30" x14ac:dyDescent="0.2">
      <c r="A63" s="115">
        <v>38</v>
      </c>
      <c r="B63" s="37" t="s">
        <v>108</v>
      </c>
      <c r="C63" s="128">
        <f>C56-C61</f>
        <v>33894904.36999999</v>
      </c>
      <c r="D63" s="128">
        <f>D56-D61</f>
        <v>35245617.952300005</v>
      </c>
      <c r="E63" s="109">
        <f t="shared" si="5"/>
        <v>69140522.322299987</v>
      </c>
      <c r="F63" s="128">
        <f>F56-F61</f>
        <v>4084239.5599999875</v>
      </c>
      <c r="G63" s="128">
        <f>G56-G61</f>
        <v>36240650.241599984</v>
      </c>
      <c r="H63" s="109">
        <f t="shared" ref="H63:H66" si="9">F63+G63</f>
        <v>40324889.801599972</v>
      </c>
    </row>
    <row r="64" spans="1:8" s="131" customFormat="1" x14ac:dyDescent="0.3">
      <c r="A64" s="129">
        <v>39</v>
      </c>
      <c r="B64" s="31" t="s">
        <v>109</v>
      </c>
      <c r="C64" s="130">
        <v>2623392.27</v>
      </c>
      <c r="D64" s="130">
        <v>0</v>
      </c>
      <c r="E64" s="109">
        <f t="shared" si="5"/>
        <v>2623392.27</v>
      </c>
      <c r="F64" s="130">
        <v>3617909.07</v>
      </c>
      <c r="G64" s="130">
        <v>0</v>
      </c>
      <c r="H64" s="109">
        <f t="shared" si="9"/>
        <v>3617909.07</v>
      </c>
    </row>
    <row r="65" spans="1:8" s="104" customFormat="1" x14ac:dyDescent="0.3">
      <c r="A65" s="115">
        <v>40</v>
      </c>
      <c r="B65" s="33" t="s">
        <v>110</v>
      </c>
      <c r="C65" s="110">
        <f>C63-C64</f>
        <v>31271512.09999999</v>
      </c>
      <c r="D65" s="110">
        <f>D63-D64</f>
        <v>35245617.952300005</v>
      </c>
      <c r="E65" s="109">
        <f t="shared" si="5"/>
        <v>66517130.052299991</v>
      </c>
      <c r="F65" s="110">
        <f>F63-F64</f>
        <v>466330.48999998765</v>
      </c>
      <c r="G65" s="110">
        <f>G63-G64</f>
        <v>36240650.241599984</v>
      </c>
      <c r="H65" s="109">
        <f t="shared" si="9"/>
        <v>36706980.731599972</v>
      </c>
    </row>
    <row r="66" spans="1:8" s="131" customFormat="1" x14ac:dyDescent="0.3">
      <c r="A66" s="129">
        <v>41</v>
      </c>
      <c r="B66" s="31" t="s">
        <v>111</v>
      </c>
      <c r="C66" s="130">
        <v>59.02</v>
      </c>
      <c r="D66" s="130">
        <v>0</v>
      </c>
      <c r="E66" s="109">
        <f t="shared" si="5"/>
        <v>59.02</v>
      </c>
      <c r="F66" s="130">
        <v>0</v>
      </c>
      <c r="G66" s="130">
        <v>0</v>
      </c>
      <c r="H66" s="109">
        <f t="shared" si="9"/>
        <v>0</v>
      </c>
    </row>
    <row r="67" spans="1:8" s="104" customFormat="1" x14ac:dyDescent="0.25">
      <c r="A67" s="132">
        <v>42</v>
      </c>
      <c r="B67" s="38" t="s">
        <v>112</v>
      </c>
      <c r="C67" s="119">
        <f>C65+C66</f>
        <v>31271571.11999999</v>
      </c>
      <c r="D67" s="119">
        <f>D65+D66</f>
        <v>35245617.952300005</v>
      </c>
      <c r="E67" s="120">
        <f>C67+D67</f>
        <v>66517189.072299995</v>
      </c>
      <c r="F67" s="119">
        <f>F65+F66</f>
        <v>466330.48999998765</v>
      </c>
      <c r="G67" s="119">
        <f>G65+G66</f>
        <v>36240650.241599984</v>
      </c>
      <c r="H67" s="120">
        <f>F67+G67</f>
        <v>36706980.731599972</v>
      </c>
    </row>
    <row r="68" spans="1:8" ht="18" customHeight="1" x14ac:dyDescent="0.35">
      <c r="A68" s="27"/>
      <c r="B68" s="28"/>
      <c r="C68" s="99"/>
      <c r="D68" s="99"/>
      <c r="E68" s="99"/>
      <c r="F68" s="100"/>
      <c r="G68" s="101"/>
      <c r="H68" s="101"/>
    </row>
    <row r="69" spans="1:8" ht="23.25" customHeight="1" x14ac:dyDescent="0.3">
      <c r="A69" s="39"/>
      <c r="B69" s="40"/>
      <c r="C69" s="41"/>
      <c r="D69" s="41"/>
      <c r="E69" s="41"/>
      <c r="F69" s="41"/>
      <c r="G69" s="41"/>
      <c r="H69" s="41"/>
    </row>
    <row r="70" spans="1:8" ht="30" x14ac:dyDescent="0.3">
      <c r="A70" s="84" t="str">
        <f>'RC'!A42</f>
        <v>*</v>
      </c>
      <c r="B70" s="85" t="str">
        <f>'RC'!B42</f>
        <v>Non-audited data presented in accordance of the regulations of NBG</v>
      </c>
      <c r="C70" s="42"/>
      <c r="D70" s="42"/>
      <c r="E70" s="42"/>
    </row>
    <row r="71" spans="1:8" x14ac:dyDescent="0.3">
      <c r="A71" s="17"/>
      <c r="B71" s="1"/>
      <c r="C71" s="42"/>
      <c r="D71" s="42"/>
      <c r="E71" s="42"/>
    </row>
    <row r="72" spans="1:8" ht="14.1" customHeight="1" x14ac:dyDescent="0.3">
      <c r="A72" s="17"/>
      <c r="B72" s="1"/>
      <c r="C72" s="42"/>
      <c r="D72" s="42"/>
      <c r="E72" s="42"/>
    </row>
  </sheetData>
  <mergeCells count="3">
    <mergeCell ref="C5:E5"/>
    <mergeCell ref="F5:H5"/>
    <mergeCell ref="D1:H1"/>
  </mergeCells>
  <phoneticPr fontId="2" type="noConversion"/>
  <pageMargins left="0.39" right="0.25" top="0.44" bottom="0.28000000000000003" header="0.22" footer="0.2"/>
  <pageSetup scale="57" orientation="portrait" r:id="rId1"/>
  <headerFooter alignWithMargins="0">
    <oddHeader>&amp;RAnnex to Transparency Regulation about Financial Condition of a Commercial Bank</oddHeader>
  </headerFooter>
  <ignoredErrors>
    <ignoredError sqref="B2:B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0"/>
  <sheetViews>
    <sheetView showGridLines="0" topLeftCell="A46" zoomScale="80" zoomScaleNormal="80" zoomScaleSheetLayoutView="100" workbookViewId="0">
      <selection activeCell="B75" sqref="B75"/>
    </sheetView>
  </sheetViews>
  <sheetFormatPr defaultRowHeight="15" x14ac:dyDescent="0.3"/>
  <cols>
    <col min="1" max="1" width="8" style="20" bestFit="1" customWidth="1"/>
    <col min="2" max="2" width="48.85546875" style="20" customWidth="1"/>
    <col min="3" max="3" width="14.28515625" style="20" bestFit="1" customWidth="1"/>
    <col min="4" max="5" width="15.28515625" style="20" bestFit="1" customWidth="1"/>
    <col min="6" max="6" width="14.5703125" style="20" customWidth="1"/>
    <col min="7" max="8" width="15.28515625" style="20" bestFit="1" customWidth="1"/>
    <col min="9" max="16384" width="9.140625" style="20"/>
  </cols>
  <sheetData>
    <row r="1" spans="1:48" x14ac:dyDescent="0.3">
      <c r="A1" s="22" t="s">
        <v>13</v>
      </c>
      <c r="B1" s="1" t="str">
        <f>'RC'!B1</f>
        <v>TBC bank</v>
      </c>
      <c r="C1" s="1"/>
      <c r="D1" s="1"/>
      <c r="E1" s="1"/>
      <c r="F1" s="42"/>
      <c r="G1" s="42"/>
      <c r="H1" s="1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</row>
    <row r="2" spans="1:48" x14ac:dyDescent="0.3">
      <c r="A2" s="22" t="s">
        <v>14</v>
      </c>
      <c r="B2" s="23">
        <f>'RC'!B2</f>
        <v>42825</v>
      </c>
      <c r="C2" s="1"/>
      <c r="D2" s="1"/>
      <c r="E2" s="1"/>
      <c r="F2" s="42"/>
      <c r="G2" s="42"/>
      <c r="H2" s="2" t="s">
        <v>156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</row>
    <row r="3" spans="1:48" ht="15.75" x14ac:dyDescent="0.3">
      <c r="B3" s="43" t="s">
        <v>205</v>
      </c>
      <c r="C3" s="21"/>
      <c r="D3" s="21"/>
      <c r="E3" s="21"/>
      <c r="H3" s="26" t="s">
        <v>16</v>
      </c>
    </row>
    <row r="4" spans="1:48" ht="18" x14ac:dyDescent="0.35">
      <c r="A4" s="44"/>
      <c r="B4" s="28"/>
      <c r="C4" s="152" t="s">
        <v>17</v>
      </c>
      <c r="D4" s="152"/>
      <c r="E4" s="152"/>
      <c r="F4" s="153" t="s">
        <v>18</v>
      </c>
      <c r="G4" s="154"/>
      <c r="H4" s="154"/>
    </row>
    <row r="5" spans="1:48" s="47" customFormat="1" ht="11.25" x14ac:dyDescent="0.2">
      <c r="A5" s="29" t="s">
        <v>0</v>
      </c>
      <c r="B5" s="45"/>
      <c r="C5" s="4" t="s">
        <v>19</v>
      </c>
      <c r="D5" s="4" t="s">
        <v>20</v>
      </c>
      <c r="E5" s="4" t="s">
        <v>21</v>
      </c>
      <c r="F5" s="4" t="s">
        <v>19</v>
      </c>
      <c r="G5" s="4" t="s">
        <v>20</v>
      </c>
      <c r="H5" s="4" t="s">
        <v>21</v>
      </c>
      <c r="I5" s="46"/>
      <c r="J5" s="46"/>
      <c r="K5" s="46"/>
      <c r="L5" s="46"/>
    </row>
    <row r="6" spans="1:48" ht="15.75" x14ac:dyDescent="0.3">
      <c r="A6" s="133">
        <v>1</v>
      </c>
      <c r="B6" s="142" t="s">
        <v>212</v>
      </c>
      <c r="C6" s="134">
        <f>SUM(C7:C8)+C9+C12+C13+C26</f>
        <v>4123832863.0173116</v>
      </c>
      <c r="D6" s="134">
        <f t="shared" ref="D6:E6" si="0">SUM(D7:D8)+D9+D12+D13+D26</f>
        <v>11617127566.285767</v>
      </c>
      <c r="E6" s="134">
        <f t="shared" si="0"/>
        <v>15740960429.303078</v>
      </c>
      <c r="F6" s="134">
        <f>SUM(F7:F8)+F9+F12+F13+F26</f>
        <v>3474078170.8437095</v>
      </c>
      <c r="G6" s="134">
        <f t="shared" ref="G6:H6" si="1">SUM(G7:G8)+G9+G12+G13+G26</f>
        <v>9311398809.0726871</v>
      </c>
      <c r="H6" s="134">
        <f t="shared" si="1"/>
        <v>12785476979.916397</v>
      </c>
      <c r="I6" s="42"/>
      <c r="J6" s="42"/>
      <c r="K6" s="42"/>
      <c r="L6" s="42"/>
    </row>
    <row r="7" spans="1:48" x14ac:dyDescent="0.3">
      <c r="A7" s="133">
        <v>1.1000000000000001</v>
      </c>
      <c r="B7" s="48" t="s">
        <v>220</v>
      </c>
      <c r="C7" s="135">
        <v>0</v>
      </c>
      <c r="D7" s="135">
        <v>0</v>
      </c>
      <c r="E7" s="134">
        <f t="shared" ref="E7:E67" si="2">C7+D7</f>
        <v>0</v>
      </c>
      <c r="F7" s="135">
        <v>0</v>
      </c>
      <c r="G7" s="135">
        <v>0</v>
      </c>
      <c r="H7" s="134">
        <f t="shared" ref="H7:H67" si="3">F7+G7</f>
        <v>0</v>
      </c>
      <c r="I7" s="42"/>
      <c r="J7" s="42"/>
      <c r="K7" s="42"/>
      <c r="L7" s="42"/>
    </row>
    <row r="8" spans="1:48" x14ac:dyDescent="0.3">
      <c r="A8" s="133">
        <v>1.2</v>
      </c>
      <c r="B8" s="48" t="s">
        <v>114</v>
      </c>
      <c r="C8" s="135">
        <v>84541866.040000007</v>
      </c>
      <c r="D8" s="135">
        <v>288659661.01230001</v>
      </c>
      <c r="E8" s="134">
        <f t="shared" si="2"/>
        <v>373201527.05230004</v>
      </c>
      <c r="F8" s="135">
        <v>97582281.469999999</v>
      </c>
      <c r="G8" s="135">
        <v>257997066.02289999</v>
      </c>
      <c r="H8" s="134">
        <f t="shared" si="3"/>
        <v>355579347.49290001</v>
      </c>
      <c r="I8" s="42"/>
      <c r="J8" s="42"/>
      <c r="K8" s="42"/>
      <c r="L8" s="42"/>
    </row>
    <row r="9" spans="1:48" x14ac:dyDescent="0.3">
      <c r="A9" s="133">
        <v>1.3</v>
      </c>
      <c r="B9" s="48" t="s">
        <v>223</v>
      </c>
      <c r="C9" s="134">
        <f>SUM(C10:C11)</f>
        <v>822493159.20369101</v>
      </c>
      <c r="D9" s="134">
        <f>SUM(D10:D11)</f>
        <v>2547536845.2356439</v>
      </c>
      <c r="E9" s="134">
        <f t="shared" si="2"/>
        <v>3370030004.4393349</v>
      </c>
      <c r="F9" s="134">
        <f>SUM(F10:F11)</f>
        <v>687515444.61028993</v>
      </c>
      <c r="G9" s="134">
        <f>SUM(G10:G11)</f>
        <v>1971201560.0501859</v>
      </c>
      <c r="H9" s="134">
        <f t="shared" si="3"/>
        <v>2658717004.6604757</v>
      </c>
      <c r="I9" s="42"/>
      <c r="J9" s="42"/>
      <c r="K9" s="42"/>
      <c r="L9" s="42"/>
    </row>
    <row r="10" spans="1:48" x14ac:dyDescent="0.3">
      <c r="A10" s="136" t="s">
        <v>191</v>
      </c>
      <c r="B10" s="137" t="s">
        <v>210</v>
      </c>
      <c r="C10" s="135">
        <v>804037685.06450796</v>
      </c>
      <c r="D10" s="135">
        <v>2482854365.4630599</v>
      </c>
      <c r="E10" s="134">
        <f t="shared" si="2"/>
        <v>3286892050.5275679</v>
      </c>
      <c r="F10" s="135">
        <v>671661925.83599997</v>
      </c>
      <c r="G10" s="135">
        <v>1920860913.6375799</v>
      </c>
      <c r="H10" s="134">
        <f t="shared" si="3"/>
        <v>2592522839.4735799</v>
      </c>
      <c r="I10" s="42"/>
      <c r="J10" s="42"/>
      <c r="K10" s="42"/>
      <c r="L10" s="42"/>
    </row>
    <row r="11" spans="1:48" x14ac:dyDescent="0.3">
      <c r="A11" s="136" t="s">
        <v>192</v>
      </c>
      <c r="B11" s="138" t="s">
        <v>213</v>
      </c>
      <c r="C11" s="135">
        <v>18455474.139183</v>
      </c>
      <c r="D11" s="135">
        <v>64682479.772583999</v>
      </c>
      <c r="E11" s="134">
        <f t="shared" si="2"/>
        <v>83137953.911767006</v>
      </c>
      <c r="F11" s="135">
        <v>15853518.774289999</v>
      </c>
      <c r="G11" s="135">
        <v>50340646.412606001</v>
      </c>
      <c r="H11" s="134">
        <f t="shared" si="3"/>
        <v>66194165.186895996</v>
      </c>
      <c r="I11" s="42"/>
      <c r="J11" s="42"/>
      <c r="K11" s="42"/>
      <c r="L11" s="42"/>
    </row>
    <row r="12" spans="1:48" x14ac:dyDescent="0.3">
      <c r="A12" s="133">
        <v>1.4</v>
      </c>
      <c r="B12" s="48" t="s">
        <v>115</v>
      </c>
      <c r="C12" s="135">
        <v>0</v>
      </c>
      <c r="D12" s="135">
        <v>0</v>
      </c>
      <c r="E12" s="134">
        <f t="shared" si="2"/>
        <v>0</v>
      </c>
      <c r="F12" s="135">
        <v>0</v>
      </c>
      <c r="G12" s="135">
        <v>0</v>
      </c>
      <c r="H12" s="134">
        <f t="shared" si="3"/>
        <v>0</v>
      </c>
      <c r="I12" s="42"/>
      <c r="J12" s="42"/>
      <c r="K12" s="42"/>
      <c r="L12" s="42"/>
    </row>
    <row r="13" spans="1:48" x14ac:dyDescent="0.3">
      <c r="A13" s="133">
        <v>1.5</v>
      </c>
      <c r="B13" s="48" t="s">
        <v>224</v>
      </c>
      <c r="C13" s="134">
        <f>SUM(C14:C16)+SUM(C22:C25)</f>
        <v>3216797837.7736206</v>
      </c>
      <c r="D13" s="134">
        <f>SUM(D14:D16)+SUM(D22:D25)</f>
        <v>8750727949.6378231</v>
      </c>
      <c r="E13" s="134">
        <f t="shared" si="2"/>
        <v>11967525787.411444</v>
      </c>
      <c r="F13" s="134">
        <f>SUM(F14:F16)+SUM(F22:F25)</f>
        <v>2688980444.7634196</v>
      </c>
      <c r="G13" s="134">
        <f>SUM(G14:G16)+SUM(G22:G25)</f>
        <v>7082065954.657402</v>
      </c>
      <c r="H13" s="134">
        <f t="shared" si="3"/>
        <v>9771046399.4208221</v>
      </c>
      <c r="I13" s="42"/>
      <c r="J13" s="42"/>
      <c r="K13" s="42"/>
      <c r="L13" s="42"/>
    </row>
    <row r="14" spans="1:48" x14ac:dyDescent="0.3">
      <c r="A14" s="133" t="s">
        <v>193</v>
      </c>
      <c r="B14" s="139" t="s">
        <v>221</v>
      </c>
      <c r="C14" s="135">
        <v>132640239.52003001</v>
      </c>
      <c r="D14" s="135">
        <v>192067959.96873099</v>
      </c>
      <c r="E14" s="134">
        <f t="shared" si="2"/>
        <v>324708199.48876101</v>
      </c>
      <c r="F14" s="135">
        <v>69996012.159190997</v>
      </c>
      <c r="G14" s="135">
        <v>175061464.22150001</v>
      </c>
      <c r="H14" s="134">
        <f t="shared" si="3"/>
        <v>245057476.38069099</v>
      </c>
      <c r="I14" s="42"/>
      <c r="J14" s="42"/>
      <c r="K14" s="42"/>
      <c r="L14" s="42"/>
    </row>
    <row r="15" spans="1:48" x14ac:dyDescent="0.3">
      <c r="A15" s="133" t="s">
        <v>194</v>
      </c>
      <c r="B15" s="139" t="s">
        <v>207</v>
      </c>
      <c r="C15" s="135">
        <v>152771769.889846</v>
      </c>
      <c r="D15" s="135">
        <v>202104855.44720799</v>
      </c>
      <c r="E15" s="134">
        <f t="shared" si="2"/>
        <v>354876625.33705401</v>
      </c>
      <c r="F15" s="135">
        <v>101023789.6884</v>
      </c>
      <c r="G15" s="135">
        <v>216018637.46847001</v>
      </c>
      <c r="H15" s="134">
        <f t="shared" si="3"/>
        <v>317042427.15687001</v>
      </c>
      <c r="I15" s="42"/>
      <c r="J15" s="42"/>
      <c r="K15" s="42"/>
      <c r="L15" s="42"/>
    </row>
    <row r="16" spans="1:48" x14ac:dyDescent="0.3">
      <c r="A16" s="133" t="s">
        <v>195</v>
      </c>
      <c r="B16" s="139" t="s">
        <v>215</v>
      </c>
      <c r="C16" s="134">
        <f>SUM(C17:C21)</f>
        <v>2213893712.6568508</v>
      </c>
      <c r="D16" s="134">
        <f>SUM(D17:D21)</f>
        <v>6881860171.3640041</v>
      </c>
      <c r="E16" s="134">
        <f t="shared" si="2"/>
        <v>9095753884.0208549</v>
      </c>
      <c r="F16" s="134">
        <f>SUM(F17:F21)</f>
        <v>1577880883.5470588</v>
      </c>
      <c r="G16" s="134">
        <f>SUM(G17:G21)</f>
        <v>5684032049.5539007</v>
      </c>
      <c r="H16" s="134">
        <f t="shared" si="3"/>
        <v>7261912933.1009598</v>
      </c>
      <c r="I16" s="42"/>
      <c r="J16" s="42"/>
      <c r="K16" s="42"/>
      <c r="L16" s="42"/>
    </row>
    <row r="17" spans="1:12" x14ac:dyDescent="0.3">
      <c r="A17" s="133" t="s">
        <v>196</v>
      </c>
      <c r="B17" s="138" t="s">
        <v>216</v>
      </c>
      <c r="C17" s="135">
        <v>1201488814.7432899</v>
      </c>
      <c r="D17" s="135">
        <v>2676459528.6568999</v>
      </c>
      <c r="E17" s="134">
        <f t="shared" si="2"/>
        <v>3877948343.4001899</v>
      </c>
      <c r="F17" s="135">
        <v>854588122.36665797</v>
      </c>
      <c r="G17" s="135">
        <v>2357209055.0524402</v>
      </c>
      <c r="H17" s="134">
        <f t="shared" si="3"/>
        <v>3211797177.4190979</v>
      </c>
      <c r="I17" s="42"/>
      <c r="J17" s="42"/>
      <c r="K17" s="42"/>
      <c r="L17" s="42"/>
    </row>
    <row r="18" spans="1:12" x14ac:dyDescent="0.3">
      <c r="A18" s="133" t="s">
        <v>197</v>
      </c>
      <c r="B18" s="138" t="s">
        <v>217</v>
      </c>
      <c r="C18" s="135">
        <v>448381889.322384</v>
      </c>
      <c r="D18" s="135">
        <v>2024965247.4362199</v>
      </c>
      <c r="E18" s="134">
        <f t="shared" si="2"/>
        <v>2473347136.758604</v>
      </c>
      <c r="F18" s="135">
        <v>328138261.81606299</v>
      </c>
      <c r="G18" s="135">
        <v>1631431218.8095</v>
      </c>
      <c r="H18" s="134">
        <f t="shared" si="3"/>
        <v>1959569480.6255629</v>
      </c>
      <c r="I18" s="42"/>
      <c r="J18" s="42"/>
      <c r="K18" s="42"/>
      <c r="L18" s="42"/>
    </row>
    <row r="19" spans="1:12" x14ac:dyDescent="0.3">
      <c r="A19" s="133" t="s">
        <v>198</v>
      </c>
      <c r="B19" s="140" t="s">
        <v>218</v>
      </c>
      <c r="C19" s="135">
        <v>0</v>
      </c>
      <c r="D19" s="135">
        <v>0</v>
      </c>
      <c r="E19" s="134">
        <f t="shared" si="2"/>
        <v>0</v>
      </c>
      <c r="F19" s="135">
        <v>0</v>
      </c>
      <c r="G19" s="135">
        <v>0</v>
      </c>
      <c r="H19" s="134">
        <f t="shared" si="3"/>
        <v>0</v>
      </c>
      <c r="I19" s="42"/>
      <c r="J19" s="42"/>
      <c r="K19" s="42"/>
      <c r="L19" s="42"/>
    </row>
    <row r="20" spans="1:12" x14ac:dyDescent="0.3">
      <c r="A20" s="133" t="s">
        <v>199</v>
      </c>
      <c r="B20" s="143" t="s">
        <v>222</v>
      </c>
      <c r="C20" s="135">
        <v>423437057.29130697</v>
      </c>
      <c r="D20" s="135">
        <v>1412455722.3198199</v>
      </c>
      <c r="E20" s="134">
        <f t="shared" si="2"/>
        <v>1835892779.6111269</v>
      </c>
      <c r="F20" s="135">
        <v>293800272.17998099</v>
      </c>
      <c r="G20" s="135">
        <v>1220416385.54987</v>
      </c>
      <c r="H20" s="134">
        <f t="shared" si="3"/>
        <v>1514216657.729851</v>
      </c>
      <c r="I20" s="42"/>
      <c r="J20" s="42"/>
      <c r="K20" s="42"/>
      <c r="L20" s="42"/>
    </row>
    <row r="21" spans="1:12" x14ac:dyDescent="0.3">
      <c r="A21" s="133" t="s">
        <v>200</v>
      </c>
      <c r="B21" s="138" t="s">
        <v>211</v>
      </c>
      <c r="C21" s="135">
        <v>140585951.29987001</v>
      </c>
      <c r="D21" s="135">
        <v>767979672.95106494</v>
      </c>
      <c r="E21" s="134">
        <f t="shared" si="2"/>
        <v>908565624.25093496</v>
      </c>
      <c r="F21" s="135">
        <v>101354227.184357</v>
      </c>
      <c r="G21" s="135">
        <v>474975390.14209098</v>
      </c>
      <c r="H21" s="134">
        <f t="shared" si="3"/>
        <v>576329617.32644796</v>
      </c>
      <c r="I21" s="42"/>
      <c r="J21" s="42"/>
      <c r="K21" s="42"/>
      <c r="L21" s="42"/>
    </row>
    <row r="22" spans="1:12" x14ac:dyDescent="0.3">
      <c r="A22" s="133" t="s">
        <v>201</v>
      </c>
      <c r="B22" s="139" t="s">
        <v>219</v>
      </c>
      <c r="C22" s="135">
        <v>577849711.07531703</v>
      </c>
      <c r="D22" s="135">
        <v>837775453.38090706</v>
      </c>
      <c r="E22" s="134">
        <f t="shared" si="2"/>
        <v>1415625164.456224</v>
      </c>
      <c r="F22" s="135">
        <v>818290197.68258405</v>
      </c>
      <c r="G22" s="135">
        <v>661152761.26258302</v>
      </c>
      <c r="H22" s="134">
        <f t="shared" si="3"/>
        <v>1479442958.9451671</v>
      </c>
      <c r="I22" s="42"/>
      <c r="J22" s="42"/>
      <c r="K22" s="42"/>
      <c r="L22" s="42"/>
    </row>
    <row r="23" spans="1:12" x14ac:dyDescent="0.3">
      <c r="A23" s="133" t="s">
        <v>202</v>
      </c>
      <c r="B23" s="139" t="s">
        <v>214</v>
      </c>
      <c r="C23" s="135">
        <v>85271796.829529002</v>
      </c>
      <c r="D23" s="135">
        <v>330742657.41217798</v>
      </c>
      <c r="E23" s="134">
        <f t="shared" si="2"/>
        <v>416014454.24170697</v>
      </c>
      <c r="F23" s="135">
        <v>68833751.420784995</v>
      </c>
      <c r="G23" s="135">
        <v>148288890.76000601</v>
      </c>
      <c r="H23" s="134">
        <f t="shared" si="3"/>
        <v>217122642.18079102</v>
      </c>
      <c r="I23" s="42"/>
      <c r="J23" s="42"/>
      <c r="K23" s="42"/>
      <c r="L23" s="42"/>
    </row>
    <row r="24" spans="1:12" x14ac:dyDescent="0.3">
      <c r="A24" s="133" t="s">
        <v>203</v>
      </c>
      <c r="B24" s="139" t="s">
        <v>208</v>
      </c>
      <c r="C24" s="135">
        <v>0</v>
      </c>
      <c r="D24" s="135">
        <v>0</v>
      </c>
      <c r="E24" s="134">
        <f t="shared" si="2"/>
        <v>0</v>
      </c>
      <c r="F24" s="135">
        <v>0</v>
      </c>
      <c r="G24" s="135">
        <v>0</v>
      </c>
      <c r="H24" s="134">
        <f t="shared" si="3"/>
        <v>0</v>
      </c>
      <c r="I24" s="42"/>
      <c r="J24" s="42"/>
      <c r="K24" s="42"/>
      <c r="L24" s="42"/>
    </row>
    <row r="25" spans="1:12" x14ac:dyDescent="0.3">
      <c r="A25" s="133" t="s">
        <v>204</v>
      </c>
      <c r="B25" s="139" t="s">
        <v>209</v>
      </c>
      <c r="C25" s="135">
        <v>54370607.802047998</v>
      </c>
      <c r="D25" s="135">
        <v>306176852.06479502</v>
      </c>
      <c r="E25" s="134">
        <f t="shared" si="2"/>
        <v>360547459.86684299</v>
      </c>
      <c r="F25" s="135">
        <v>52955810.265400998</v>
      </c>
      <c r="G25" s="135">
        <v>197512151.39094201</v>
      </c>
      <c r="H25" s="134">
        <f t="shared" si="3"/>
        <v>250467961.65634301</v>
      </c>
      <c r="I25" s="42"/>
      <c r="J25" s="42"/>
      <c r="K25" s="42"/>
      <c r="L25" s="42"/>
    </row>
    <row r="26" spans="1:12" x14ac:dyDescent="0.3">
      <c r="A26" s="133">
        <v>1.6</v>
      </c>
      <c r="B26" s="48" t="s">
        <v>116</v>
      </c>
      <c r="C26" s="135">
        <v>0</v>
      </c>
      <c r="D26" s="135">
        <v>30203110.399999999</v>
      </c>
      <c r="E26" s="134">
        <f t="shared" si="2"/>
        <v>30203110.399999999</v>
      </c>
      <c r="F26" s="135">
        <v>0</v>
      </c>
      <c r="G26" s="135">
        <v>134228.34220000001</v>
      </c>
      <c r="H26" s="134">
        <f t="shared" si="3"/>
        <v>134228.34220000001</v>
      </c>
      <c r="I26" s="42"/>
      <c r="J26" s="42"/>
      <c r="K26" s="42"/>
      <c r="L26" s="42"/>
    </row>
    <row r="27" spans="1:12" ht="15.75" x14ac:dyDescent="0.3">
      <c r="A27" s="133">
        <v>2</v>
      </c>
      <c r="B27" s="35" t="s">
        <v>117</v>
      </c>
      <c r="C27" s="134">
        <f>SUM(C28:C34)</f>
        <v>255233241.09999996</v>
      </c>
      <c r="D27" s="134">
        <f>SUM(D28:D34)</f>
        <v>344496286.21860003</v>
      </c>
      <c r="E27" s="134">
        <f t="shared" si="2"/>
        <v>599729527.31859994</v>
      </c>
      <c r="F27" s="134">
        <f>SUM(F28:F34)</f>
        <v>149396707</v>
      </c>
      <c r="G27" s="134">
        <f>SUM(G28:G34)</f>
        <v>379032221.69679999</v>
      </c>
      <c r="H27" s="134">
        <f t="shared" si="3"/>
        <v>528428928.69679999</v>
      </c>
      <c r="I27" s="42"/>
      <c r="J27" s="42"/>
      <c r="K27" s="42"/>
      <c r="L27" s="42"/>
    </row>
    <row r="28" spans="1:12" x14ac:dyDescent="0.3">
      <c r="A28" s="133">
        <v>2.1</v>
      </c>
      <c r="B28" s="48" t="s">
        <v>118</v>
      </c>
      <c r="C28" s="135">
        <v>220743932.41999999</v>
      </c>
      <c r="D28" s="135">
        <v>298221077.24000001</v>
      </c>
      <c r="E28" s="134">
        <f t="shared" si="2"/>
        <v>518965009.65999997</v>
      </c>
      <c r="F28" s="135">
        <v>136899506</v>
      </c>
      <c r="G28" s="135">
        <v>144842599.28</v>
      </c>
      <c r="H28" s="134">
        <f t="shared" si="3"/>
        <v>281742105.27999997</v>
      </c>
      <c r="I28" s="42"/>
      <c r="J28" s="42"/>
      <c r="K28" s="42"/>
      <c r="L28" s="42"/>
    </row>
    <row r="29" spans="1:12" x14ac:dyDescent="0.3">
      <c r="A29" s="133">
        <v>2.2000000000000002</v>
      </c>
      <c r="B29" s="48" t="s">
        <v>119</v>
      </c>
      <c r="C29" s="135">
        <v>0</v>
      </c>
      <c r="D29" s="135">
        <v>0</v>
      </c>
      <c r="E29" s="134">
        <f t="shared" si="2"/>
        <v>0</v>
      </c>
      <c r="F29" s="135">
        <v>0</v>
      </c>
      <c r="G29" s="135">
        <v>0</v>
      </c>
      <c r="H29" s="134">
        <f t="shared" si="3"/>
        <v>0</v>
      </c>
      <c r="I29" s="42"/>
      <c r="J29" s="42"/>
      <c r="K29" s="42"/>
      <c r="L29" s="42"/>
    </row>
    <row r="30" spans="1:12" s="52" customFormat="1" x14ac:dyDescent="0.3">
      <c r="A30" s="133">
        <v>2.2999999999999998</v>
      </c>
      <c r="B30" s="48" t="s">
        <v>120</v>
      </c>
      <c r="C30" s="135">
        <v>0</v>
      </c>
      <c r="D30" s="135">
        <v>0</v>
      </c>
      <c r="E30" s="134">
        <f t="shared" si="2"/>
        <v>0</v>
      </c>
      <c r="F30" s="135">
        <v>0</v>
      </c>
      <c r="G30" s="135">
        <v>0</v>
      </c>
      <c r="H30" s="134">
        <f t="shared" si="3"/>
        <v>0</v>
      </c>
      <c r="I30" s="51"/>
      <c r="J30" s="51"/>
      <c r="K30" s="51"/>
      <c r="L30" s="51"/>
    </row>
    <row r="31" spans="1:12" s="52" customFormat="1" x14ac:dyDescent="0.3">
      <c r="A31" s="133">
        <v>2.4</v>
      </c>
      <c r="B31" s="48" t="s">
        <v>121</v>
      </c>
      <c r="C31" s="135">
        <v>0</v>
      </c>
      <c r="D31" s="135">
        <v>0</v>
      </c>
      <c r="E31" s="134">
        <f t="shared" si="2"/>
        <v>0</v>
      </c>
      <c r="F31" s="135">
        <v>0</v>
      </c>
      <c r="G31" s="135">
        <v>0</v>
      </c>
      <c r="H31" s="134">
        <f t="shared" si="3"/>
        <v>0</v>
      </c>
      <c r="I31" s="51"/>
      <c r="J31" s="51"/>
      <c r="K31" s="51"/>
      <c r="L31" s="51"/>
    </row>
    <row r="32" spans="1:12" x14ac:dyDescent="0.3">
      <c r="A32" s="133">
        <v>2.5</v>
      </c>
      <c r="B32" s="48" t="s">
        <v>122</v>
      </c>
      <c r="C32" s="135">
        <v>20143292.859999999</v>
      </c>
      <c r="D32" s="135">
        <v>20084486.268399999</v>
      </c>
      <c r="E32" s="134">
        <f t="shared" si="2"/>
        <v>40227779.128399998</v>
      </c>
      <c r="F32" s="135">
        <v>12147201</v>
      </c>
      <c r="G32" s="135">
        <v>112101450.5772</v>
      </c>
      <c r="H32" s="134">
        <f t="shared" si="3"/>
        <v>124248651.5772</v>
      </c>
      <c r="I32" s="42"/>
      <c r="J32" s="42"/>
      <c r="K32" s="42"/>
      <c r="L32" s="42"/>
    </row>
    <row r="33" spans="1:12" x14ac:dyDescent="0.3">
      <c r="A33" s="133">
        <v>2.6</v>
      </c>
      <c r="B33" s="48" t="s">
        <v>123</v>
      </c>
      <c r="C33" s="135">
        <v>14346015.82</v>
      </c>
      <c r="D33" s="135">
        <v>26190722.710200001</v>
      </c>
      <c r="E33" s="134">
        <f t="shared" si="2"/>
        <v>40536738.530200005</v>
      </c>
      <c r="F33" s="135">
        <v>350000</v>
      </c>
      <c r="G33" s="135">
        <v>122088171.8396</v>
      </c>
      <c r="H33" s="134">
        <f t="shared" si="3"/>
        <v>122438171.8396</v>
      </c>
      <c r="I33" s="42"/>
      <c r="J33" s="42"/>
      <c r="K33" s="42"/>
      <c r="L33" s="42"/>
    </row>
    <row r="34" spans="1:12" x14ac:dyDescent="0.3">
      <c r="A34" s="133">
        <v>2.7</v>
      </c>
      <c r="B34" s="48" t="s">
        <v>124</v>
      </c>
      <c r="C34" s="135">
        <v>0</v>
      </c>
      <c r="D34" s="135">
        <v>0</v>
      </c>
      <c r="E34" s="134">
        <f t="shared" si="2"/>
        <v>0</v>
      </c>
      <c r="F34" s="135">
        <v>0</v>
      </c>
      <c r="G34" s="135">
        <v>0</v>
      </c>
      <c r="H34" s="134">
        <f t="shared" si="3"/>
        <v>0</v>
      </c>
      <c r="I34" s="42"/>
      <c r="J34" s="42"/>
      <c r="K34" s="42"/>
      <c r="L34" s="42"/>
    </row>
    <row r="35" spans="1:12" ht="15.75" x14ac:dyDescent="0.3">
      <c r="A35" s="133">
        <v>3</v>
      </c>
      <c r="B35" s="35" t="s">
        <v>45</v>
      </c>
      <c r="C35" s="134">
        <f>SUM(C36:C38)</f>
        <v>84541866.040000007</v>
      </c>
      <c r="D35" s="134">
        <f>SUM(D36:D38)</f>
        <v>685642771.41229999</v>
      </c>
      <c r="E35" s="134">
        <f t="shared" si="2"/>
        <v>770184637.45229995</v>
      </c>
      <c r="F35" s="134">
        <f>SUM(F36:F38)</f>
        <v>97582281.469999999</v>
      </c>
      <c r="G35" s="134">
        <f>SUM(G36:G38)</f>
        <v>518513042.76730001</v>
      </c>
      <c r="H35" s="134">
        <f t="shared" si="3"/>
        <v>616095324.23730004</v>
      </c>
      <c r="I35" s="42"/>
      <c r="J35" s="42"/>
      <c r="K35" s="42"/>
      <c r="L35" s="42"/>
    </row>
    <row r="36" spans="1:12" x14ac:dyDescent="0.3">
      <c r="A36" s="133">
        <v>3.1</v>
      </c>
      <c r="B36" s="48" t="s">
        <v>125</v>
      </c>
      <c r="C36" s="135">
        <v>0</v>
      </c>
      <c r="D36" s="135">
        <v>0</v>
      </c>
      <c r="E36" s="134">
        <f t="shared" si="2"/>
        <v>0</v>
      </c>
      <c r="F36" s="135">
        <v>0</v>
      </c>
      <c r="G36" s="135">
        <v>0</v>
      </c>
      <c r="H36" s="134">
        <f t="shared" si="3"/>
        <v>0</v>
      </c>
      <c r="I36" s="42"/>
      <c r="J36" s="42"/>
      <c r="K36" s="42"/>
      <c r="L36" s="42"/>
    </row>
    <row r="37" spans="1:12" x14ac:dyDescent="0.3">
      <c r="A37" s="133">
        <v>3.2</v>
      </c>
      <c r="B37" s="49" t="s">
        <v>126</v>
      </c>
      <c r="C37" s="135">
        <v>84541866.040000007</v>
      </c>
      <c r="D37" s="135">
        <v>288659661.01230001</v>
      </c>
      <c r="E37" s="134">
        <f t="shared" si="2"/>
        <v>373201527.05230004</v>
      </c>
      <c r="F37" s="135">
        <v>97582281.469999999</v>
      </c>
      <c r="G37" s="135">
        <v>257997066.02289999</v>
      </c>
      <c r="H37" s="134">
        <f t="shared" si="3"/>
        <v>355579347.49290001</v>
      </c>
      <c r="I37" s="42"/>
      <c r="J37" s="42"/>
      <c r="K37" s="42"/>
      <c r="L37" s="42"/>
    </row>
    <row r="38" spans="1:12" x14ac:dyDescent="0.3">
      <c r="A38" s="133">
        <v>3.3</v>
      </c>
      <c r="B38" s="49" t="s">
        <v>127</v>
      </c>
      <c r="C38" s="135">
        <v>0</v>
      </c>
      <c r="D38" s="135">
        <v>396983110.39999998</v>
      </c>
      <c r="E38" s="134">
        <f t="shared" si="2"/>
        <v>396983110.39999998</v>
      </c>
      <c r="F38" s="135">
        <v>0</v>
      </c>
      <c r="G38" s="135">
        <v>260515976.74439999</v>
      </c>
      <c r="H38" s="134">
        <f t="shared" si="3"/>
        <v>260515976.74439999</v>
      </c>
      <c r="I38" s="42"/>
      <c r="J38" s="42"/>
      <c r="K38" s="42"/>
      <c r="L38" s="42"/>
    </row>
    <row r="39" spans="1:12" ht="15.75" x14ac:dyDescent="0.3">
      <c r="A39" s="133">
        <v>4</v>
      </c>
      <c r="B39" s="50" t="s">
        <v>128</v>
      </c>
      <c r="C39" s="134">
        <f>SUM(C40:C42)</f>
        <v>0</v>
      </c>
      <c r="D39" s="134">
        <f>SUM(D40:D42)</f>
        <v>0</v>
      </c>
      <c r="E39" s="134">
        <f t="shared" si="2"/>
        <v>0</v>
      </c>
      <c r="F39" s="134">
        <f>SUM(F40:F42)</f>
        <v>0</v>
      </c>
      <c r="G39" s="134">
        <f>SUM(G40:G42)</f>
        <v>0</v>
      </c>
      <c r="H39" s="134">
        <f t="shared" si="3"/>
        <v>0</v>
      </c>
      <c r="I39" s="42"/>
      <c r="J39" s="42"/>
      <c r="K39" s="42"/>
      <c r="L39" s="42"/>
    </row>
    <row r="40" spans="1:12" x14ac:dyDescent="0.3">
      <c r="A40" s="133">
        <v>4.0999999999999996</v>
      </c>
      <c r="B40" s="49" t="s">
        <v>129</v>
      </c>
      <c r="C40" s="135">
        <v>0</v>
      </c>
      <c r="D40" s="135">
        <v>0</v>
      </c>
      <c r="E40" s="134">
        <f t="shared" si="2"/>
        <v>0</v>
      </c>
      <c r="F40" s="135">
        <v>0</v>
      </c>
      <c r="G40" s="135">
        <v>0</v>
      </c>
      <c r="H40" s="134">
        <f t="shared" si="3"/>
        <v>0</v>
      </c>
      <c r="I40" s="42"/>
      <c r="J40" s="42"/>
      <c r="K40" s="42"/>
      <c r="L40" s="42"/>
    </row>
    <row r="41" spans="1:12" x14ac:dyDescent="0.3">
      <c r="A41" s="133">
        <v>4.2</v>
      </c>
      <c r="B41" s="49" t="s">
        <v>130</v>
      </c>
      <c r="C41" s="135">
        <v>0</v>
      </c>
      <c r="D41" s="135">
        <v>0</v>
      </c>
      <c r="E41" s="134">
        <f t="shared" si="2"/>
        <v>0</v>
      </c>
      <c r="F41" s="135">
        <v>0</v>
      </c>
      <c r="G41" s="135">
        <v>0</v>
      </c>
      <c r="H41" s="134">
        <f t="shared" si="3"/>
        <v>0</v>
      </c>
      <c r="I41" s="42"/>
      <c r="J41" s="42"/>
      <c r="K41" s="42"/>
      <c r="L41" s="42"/>
    </row>
    <row r="42" spans="1:12" x14ac:dyDescent="0.3">
      <c r="A42" s="133">
        <v>4.3</v>
      </c>
      <c r="B42" s="49" t="s">
        <v>131</v>
      </c>
      <c r="C42" s="135">
        <v>0</v>
      </c>
      <c r="D42" s="135">
        <v>0</v>
      </c>
      <c r="E42" s="134">
        <f t="shared" si="2"/>
        <v>0</v>
      </c>
      <c r="F42" s="135">
        <v>0</v>
      </c>
      <c r="G42" s="135">
        <v>0</v>
      </c>
      <c r="H42" s="134">
        <f t="shared" si="3"/>
        <v>0</v>
      </c>
      <c r="I42" s="42"/>
      <c r="J42" s="42"/>
      <c r="K42" s="42"/>
      <c r="L42" s="42"/>
    </row>
    <row r="43" spans="1:12" ht="15.75" x14ac:dyDescent="0.3">
      <c r="A43" s="133">
        <v>5</v>
      </c>
      <c r="B43" s="50" t="s">
        <v>132</v>
      </c>
      <c r="C43" s="134">
        <f>SUM(C44:C47)</f>
        <v>0</v>
      </c>
      <c r="D43" s="134">
        <f>SUM(D44:D47)</f>
        <v>107588800</v>
      </c>
      <c r="E43" s="134">
        <f t="shared" si="2"/>
        <v>107588800</v>
      </c>
      <c r="F43" s="134">
        <f>SUM(F44:F47)</f>
        <v>0</v>
      </c>
      <c r="G43" s="134">
        <f>SUM(G44:G47)</f>
        <v>104187600</v>
      </c>
      <c r="H43" s="134">
        <f t="shared" si="3"/>
        <v>104187600</v>
      </c>
      <c r="I43" s="42"/>
      <c r="J43" s="42"/>
      <c r="K43" s="42"/>
      <c r="L43" s="42"/>
    </row>
    <row r="44" spans="1:12" x14ac:dyDescent="0.3">
      <c r="A44" s="133">
        <v>5.0999999999999996</v>
      </c>
      <c r="B44" s="49" t="s">
        <v>133</v>
      </c>
      <c r="C44" s="135">
        <v>0</v>
      </c>
      <c r="D44" s="135">
        <v>107588800</v>
      </c>
      <c r="E44" s="134">
        <f t="shared" si="2"/>
        <v>107588800</v>
      </c>
      <c r="F44" s="135">
        <v>0</v>
      </c>
      <c r="G44" s="135">
        <v>104187600</v>
      </c>
      <c r="H44" s="134">
        <f t="shared" si="3"/>
        <v>104187600</v>
      </c>
      <c r="I44" s="42"/>
      <c r="J44" s="42"/>
      <c r="K44" s="42"/>
      <c r="L44" s="42"/>
    </row>
    <row r="45" spans="1:12" x14ac:dyDescent="0.3">
      <c r="A45" s="133">
        <v>5.2</v>
      </c>
      <c r="B45" s="49" t="s">
        <v>134</v>
      </c>
      <c r="C45" s="135">
        <v>0</v>
      </c>
      <c r="D45" s="135">
        <v>0</v>
      </c>
      <c r="E45" s="134">
        <f t="shared" si="2"/>
        <v>0</v>
      </c>
      <c r="F45" s="135">
        <v>0</v>
      </c>
      <c r="G45" s="135">
        <v>0</v>
      </c>
      <c r="H45" s="134">
        <f t="shared" si="3"/>
        <v>0</v>
      </c>
      <c r="I45" s="42"/>
      <c r="J45" s="42"/>
      <c r="K45" s="42"/>
      <c r="L45" s="42"/>
    </row>
    <row r="46" spans="1:12" x14ac:dyDescent="0.3">
      <c r="A46" s="133">
        <v>5.3</v>
      </c>
      <c r="B46" s="49" t="s">
        <v>135</v>
      </c>
      <c r="C46" s="135">
        <v>0</v>
      </c>
      <c r="D46" s="135">
        <v>0</v>
      </c>
      <c r="E46" s="134">
        <f t="shared" si="2"/>
        <v>0</v>
      </c>
      <c r="F46" s="135">
        <v>0</v>
      </c>
      <c r="G46" s="135">
        <v>0</v>
      </c>
      <c r="H46" s="134">
        <f t="shared" si="3"/>
        <v>0</v>
      </c>
      <c r="I46" s="42"/>
      <c r="J46" s="42"/>
      <c r="K46" s="42"/>
      <c r="L46" s="42"/>
    </row>
    <row r="47" spans="1:12" x14ac:dyDescent="0.3">
      <c r="A47" s="133">
        <v>5.4</v>
      </c>
      <c r="B47" s="49" t="s">
        <v>136</v>
      </c>
      <c r="C47" s="135">
        <v>0</v>
      </c>
      <c r="D47" s="135">
        <v>0</v>
      </c>
      <c r="E47" s="134">
        <f t="shared" si="2"/>
        <v>0</v>
      </c>
      <c r="F47" s="135">
        <v>0</v>
      </c>
      <c r="G47" s="135">
        <v>0</v>
      </c>
      <c r="H47" s="134">
        <f t="shared" si="3"/>
        <v>0</v>
      </c>
      <c r="I47" s="42"/>
      <c r="J47" s="42"/>
      <c r="K47" s="42"/>
      <c r="L47" s="42"/>
    </row>
    <row r="48" spans="1:12" ht="15.75" x14ac:dyDescent="0.3">
      <c r="A48" s="133">
        <v>6</v>
      </c>
      <c r="B48" s="50" t="s">
        <v>137</v>
      </c>
      <c r="C48" s="134">
        <f>SUM(C49:C52)</f>
        <v>0</v>
      </c>
      <c r="D48" s="134">
        <f>SUM(D49:D52)</f>
        <v>0</v>
      </c>
      <c r="E48" s="134">
        <f t="shared" si="2"/>
        <v>0</v>
      </c>
      <c r="F48" s="134">
        <f>SUM(F49:F52)</f>
        <v>0</v>
      </c>
      <c r="G48" s="134">
        <f>SUM(G49:G52)</f>
        <v>30514865.9549</v>
      </c>
      <c r="H48" s="134">
        <f t="shared" si="3"/>
        <v>30514865.9549</v>
      </c>
      <c r="I48" s="42"/>
      <c r="J48" s="42"/>
      <c r="K48" s="42"/>
      <c r="L48" s="42"/>
    </row>
    <row r="49" spans="1:12" x14ac:dyDescent="0.3">
      <c r="A49" s="133">
        <v>6.1</v>
      </c>
      <c r="B49" s="49" t="s">
        <v>138</v>
      </c>
      <c r="C49" s="135">
        <v>0</v>
      </c>
      <c r="D49" s="135">
        <v>0</v>
      </c>
      <c r="E49" s="134">
        <f t="shared" si="2"/>
        <v>0</v>
      </c>
      <c r="F49" s="135">
        <v>0</v>
      </c>
      <c r="G49" s="135">
        <v>0</v>
      </c>
      <c r="H49" s="134">
        <f t="shared" si="3"/>
        <v>0</v>
      </c>
      <c r="I49" s="42"/>
      <c r="J49" s="42"/>
      <c r="K49" s="42"/>
      <c r="L49" s="42"/>
    </row>
    <row r="50" spans="1:12" x14ac:dyDescent="0.3">
      <c r="A50" s="133">
        <v>6.2</v>
      </c>
      <c r="B50" s="49" t="s">
        <v>139</v>
      </c>
      <c r="C50" s="135">
        <v>0</v>
      </c>
      <c r="D50" s="135">
        <v>0</v>
      </c>
      <c r="E50" s="134">
        <f t="shared" si="2"/>
        <v>0</v>
      </c>
      <c r="F50" s="135">
        <v>0</v>
      </c>
      <c r="G50" s="135">
        <v>0</v>
      </c>
      <c r="H50" s="134">
        <f t="shared" si="3"/>
        <v>0</v>
      </c>
      <c r="I50" s="42"/>
      <c r="J50" s="42"/>
      <c r="K50" s="42"/>
      <c r="L50" s="42"/>
    </row>
    <row r="51" spans="1:12" x14ac:dyDescent="0.3">
      <c r="A51" s="133">
        <v>6.3</v>
      </c>
      <c r="B51" s="49" t="s">
        <v>140</v>
      </c>
      <c r="C51" s="135">
        <v>0</v>
      </c>
      <c r="D51" s="135">
        <v>0</v>
      </c>
      <c r="E51" s="134">
        <f t="shared" si="2"/>
        <v>0</v>
      </c>
      <c r="F51" s="135">
        <v>0</v>
      </c>
      <c r="G51" s="135">
        <v>0</v>
      </c>
      <c r="H51" s="134">
        <f t="shared" si="3"/>
        <v>0</v>
      </c>
      <c r="I51" s="42"/>
      <c r="J51" s="42"/>
      <c r="K51" s="42"/>
      <c r="L51" s="42"/>
    </row>
    <row r="52" spans="1:12" x14ac:dyDescent="0.3">
      <c r="A52" s="133">
        <v>6.4</v>
      </c>
      <c r="B52" s="49" t="s">
        <v>136</v>
      </c>
      <c r="C52" s="135">
        <v>0</v>
      </c>
      <c r="D52" s="135">
        <v>0</v>
      </c>
      <c r="E52" s="134">
        <f t="shared" si="2"/>
        <v>0</v>
      </c>
      <c r="F52" s="135">
        <v>0</v>
      </c>
      <c r="G52" s="135">
        <v>30514865.9549</v>
      </c>
      <c r="H52" s="134">
        <f t="shared" si="3"/>
        <v>30514865.9549</v>
      </c>
      <c r="I52" s="42"/>
      <c r="J52" s="42"/>
      <c r="K52" s="42"/>
      <c r="L52" s="42"/>
    </row>
    <row r="53" spans="1:12" ht="15.75" x14ac:dyDescent="0.3">
      <c r="A53" s="133">
        <v>7</v>
      </c>
      <c r="B53" s="50" t="s">
        <v>141</v>
      </c>
      <c r="C53" s="141">
        <f>SUM(C54:C56)</f>
        <v>1491192853.79</v>
      </c>
      <c r="D53" s="141">
        <f>SUM(D54:D56)</f>
        <v>36456524.753399998</v>
      </c>
      <c r="E53" s="134">
        <f t="shared" si="2"/>
        <v>1527649378.5434</v>
      </c>
      <c r="F53" s="141">
        <f>SUM(F54:F56)</f>
        <v>1492423894.3800001</v>
      </c>
      <c r="G53" s="141">
        <f>SUM(G54:G56)</f>
        <v>17937127.336100001</v>
      </c>
      <c r="H53" s="134">
        <f t="shared" si="3"/>
        <v>1510361021.7161002</v>
      </c>
      <c r="I53" s="42"/>
      <c r="J53" s="42"/>
      <c r="K53" s="42"/>
      <c r="L53" s="42"/>
    </row>
    <row r="54" spans="1:12" x14ac:dyDescent="0.3">
      <c r="A54" s="133" t="s">
        <v>1</v>
      </c>
      <c r="B54" s="49" t="s">
        <v>142</v>
      </c>
      <c r="C54" s="135">
        <v>1491192853.79</v>
      </c>
      <c r="D54" s="135">
        <v>36456524.753399998</v>
      </c>
      <c r="E54" s="134">
        <f t="shared" si="2"/>
        <v>1527649378.5434</v>
      </c>
      <c r="F54" s="135">
        <v>1492423894.3800001</v>
      </c>
      <c r="G54" s="135">
        <v>17937127.336100001</v>
      </c>
      <c r="H54" s="134">
        <f t="shared" si="3"/>
        <v>1510361021.7161002</v>
      </c>
      <c r="I54" s="42"/>
      <c r="J54" s="42"/>
      <c r="K54" s="42"/>
      <c r="L54" s="42"/>
    </row>
    <row r="55" spans="1:12" x14ac:dyDescent="0.3">
      <c r="A55" s="133" t="s">
        <v>2</v>
      </c>
      <c r="B55" s="49" t="s">
        <v>143</v>
      </c>
      <c r="C55" s="135">
        <v>0</v>
      </c>
      <c r="D55" s="135">
        <v>0</v>
      </c>
      <c r="E55" s="134">
        <f t="shared" si="2"/>
        <v>0</v>
      </c>
      <c r="F55" s="135">
        <v>0</v>
      </c>
      <c r="G55" s="135">
        <v>0</v>
      </c>
      <c r="H55" s="134">
        <f t="shared" si="3"/>
        <v>0</v>
      </c>
      <c r="I55" s="42"/>
    </row>
    <row r="56" spans="1:12" x14ac:dyDescent="0.3">
      <c r="A56" s="133" t="s">
        <v>3</v>
      </c>
      <c r="B56" s="49" t="s">
        <v>144</v>
      </c>
      <c r="C56" s="135">
        <v>0</v>
      </c>
      <c r="D56" s="135">
        <v>0</v>
      </c>
      <c r="E56" s="134">
        <f t="shared" si="2"/>
        <v>0</v>
      </c>
      <c r="F56" s="135">
        <v>0</v>
      </c>
      <c r="G56" s="135">
        <v>0</v>
      </c>
      <c r="H56" s="134">
        <f t="shared" si="3"/>
        <v>0</v>
      </c>
      <c r="I56" s="42"/>
    </row>
    <row r="57" spans="1:12" ht="15.75" x14ac:dyDescent="0.3">
      <c r="A57" s="133">
        <v>8</v>
      </c>
      <c r="B57" s="50" t="s">
        <v>145</v>
      </c>
      <c r="C57" s="141">
        <f>SUM(C58:C62)</f>
        <v>710790413.80999994</v>
      </c>
      <c r="D57" s="141">
        <f>SUM(D58:D62)</f>
        <v>1038766885.2336999</v>
      </c>
      <c r="E57" s="134">
        <f t="shared" si="2"/>
        <v>1749557299.0436997</v>
      </c>
      <c r="F57" s="141">
        <f>SUM(F58:F62)</f>
        <v>604216770.93000007</v>
      </c>
      <c r="G57" s="141">
        <f>SUM(G58:G62)</f>
        <v>968052334.77069998</v>
      </c>
      <c r="H57" s="134">
        <f t="shared" si="3"/>
        <v>1572269105.7007</v>
      </c>
      <c r="I57" s="42"/>
    </row>
    <row r="58" spans="1:12" x14ac:dyDescent="0.3">
      <c r="A58" s="133" t="s">
        <v>4</v>
      </c>
      <c r="B58" s="49" t="s">
        <v>146</v>
      </c>
      <c r="C58" s="135">
        <v>0</v>
      </c>
      <c r="D58" s="135">
        <v>0</v>
      </c>
      <c r="E58" s="134">
        <f t="shared" si="2"/>
        <v>0</v>
      </c>
      <c r="F58" s="135">
        <v>0</v>
      </c>
      <c r="G58" s="135">
        <v>0</v>
      </c>
      <c r="H58" s="134">
        <f t="shared" si="3"/>
        <v>0</v>
      </c>
      <c r="I58" s="42"/>
    </row>
    <row r="59" spans="1:12" x14ac:dyDescent="0.3">
      <c r="A59" s="133" t="s">
        <v>5</v>
      </c>
      <c r="B59" s="49" t="s">
        <v>147</v>
      </c>
      <c r="C59" s="135">
        <v>487091727.56999999</v>
      </c>
      <c r="D59" s="135">
        <v>794339536.84969997</v>
      </c>
      <c r="E59" s="134">
        <f t="shared" si="2"/>
        <v>1281431264.4196999</v>
      </c>
      <c r="F59" s="135">
        <v>415290161.22000003</v>
      </c>
      <c r="G59" s="135">
        <v>724431830.90199995</v>
      </c>
      <c r="H59" s="134">
        <f t="shared" si="3"/>
        <v>1139721992.122</v>
      </c>
    </row>
    <row r="60" spans="1:12" x14ac:dyDescent="0.3">
      <c r="A60" s="133" t="s">
        <v>6</v>
      </c>
      <c r="B60" s="49" t="s">
        <v>148</v>
      </c>
      <c r="C60" s="135">
        <v>0</v>
      </c>
      <c r="D60" s="135">
        <v>0</v>
      </c>
      <c r="E60" s="134">
        <f t="shared" si="2"/>
        <v>0</v>
      </c>
      <c r="F60" s="135">
        <v>0</v>
      </c>
      <c r="G60" s="135">
        <v>0</v>
      </c>
      <c r="H60" s="134">
        <f t="shared" si="3"/>
        <v>0</v>
      </c>
    </row>
    <row r="61" spans="1:12" x14ac:dyDescent="0.3">
      <c r="A61" s="133" t="s">
        <v>7</v>
      </c>
      <c r="B61" s="49" t="s">
        <v>149</v>
      </c>
      <c r="C61" s="135">
        <v>172238824.5</v>
      </c>
      <c r="D61" s="135">
        <v>239647156.0668</v>
      </c>
      <c r="E61" s="134">
        <f t="shared" si="2"/>
        <v>411885980.5668</v>
      </c>
      <c r="F61" s="135">
        <v>140948231.02000001</v>
      </c>
      <c r="G61" s="135">
        <v>239242540.7437</v>
      </c>
      <c r="H61" s="134">
        <f t="shared" si="3"/>
        <v>380190771.76370001</v>
      </c>
    </row>
    <row r="62" spans="1:12" x14ac:dyDescent="0.3">
      <c r="A62" s="133" t="s">
        <v>8</v>
      </c>
      <c r="B62" s="49" t="s">
        <v>150</v>
      </c>
      <c r="C62" s="135">
        <v>51459861.740000002</v>
      </c>
      <c r="D62" s="135">
        <v>4780192.3172000004</v>
      </c>
      <c r="E62" s="134">
        <f t="shared" si="2"/>
        <v>56240054.0572</v>
      </c>
      <c r="F62" s="135">
        <v>47978378.689999998</v>
      </c>
      <c r="G62" s="135">
        <v>4377963.125</v>
      </c>
      <c r="H62" s="134">
        <f t="shared" si="3"/>
        <v>52356341.814999998</v>
      </c>
    </row>
    <row r="63" spans="1:12" ht="15.75" x14ac:dyDescent="0.3">
      <c r="A63" s="133">
        <v>9</v>
      </c>
      <c r="B63" s="50" t="s">
        <v>151</v>
      </c>
      <c r="C63" s="141">
        <f>SUM(C64:C67)</f>
        <v>335291.17</v>
      </c>
      <c r="D63" s="141">
        <f>SUM(D64:D67)</f>
        <v>0</v>
      </c>
      <c r="E63" s="134">
        <f t="shared" si="2"/>
        <v>335291.17</v>
      </c>
      <c r="F63" s="141">
        <f>SUM(F64:F67)</f>
        <v>335294.17</v>
      </c>
      <c r="G63" s="141">
        <f>SUM(G64:G67)</f>
        <v>0</v>
      </c>
      <c r="H63" s="134">
        <f t="shared" si="3"/>
        <v>335294.17</v>
      </c>
    </row>
    <row r="64" spans="1:12" x14ac:dyDescent="0.3">
      <c r="A64" s="133" t="s">
        <v>9</v>
      </c>
      <c r="B64" s="49" t="s">
        <v>152</v>
      </c>
      <c r="C64" s="135">
        <v>0</v>
      </c>
      <c r="D64" s="135">
        <v>0</v>
      </c>
      <c r="E64" s="134">
        <f t="shared" si="2"/>
        <v>0</v>
      </c>
      <c r="F64" s="135">
        <v>0</v>
      </c>
      <c r="G64" s="135">
        <v>0</v>
      </c>
      <c r="H64" s="134">
        <f t="shared" si="3"/>
        <v>0</v>
      </c>
    </row>
    <row r="65" spans="1:8" x14ac:dyDescent="0.3">
      <c r="A65" s="133" t="s">
        <v>10</v>
      </c>
      <c r="B65" s="49" t="s">
        <v>153</v>
      </c>
      <c r="C65" s="135">
        <v>332270.17</v>
      </c>
      <c r="D65" s="135">
        <v>0</v>
      </c>
      <c r="E65" s="134">
        <f t="shared" si="2"/>
        <v>332270.17</v>
      </c>
      <c r="F65" s="135">
        <v>332270.17</v>
      </c>
      <c r="G65" s="135">
        <v>0</v>
      </c>
      <c r="H65" s="134">
        <f t="shared" si="3"/>
        <v>332270.17</v>
      </c>
    </row>
    <row r="66" spans="1:8" x14ac:dyDescent="0.3">
      <c r="A66" s="133" t="s">
        <v>11</v>
      </c>
      <c r="B66" s="49" t="s">
        <v>154</v>
      </c>
      <c r="C66" s="135">
        <v>3021</v>
      </c>
      <c r="D66" s="135">
        <v>0</v>
      </c>
      <c r="E66" s="134">
        <f t="shared" si="2"/>
        <v>3021</v>
      </c>
      <c r="F66" s="135">
        <v>3024</v>
      </c>
      <c r="G66" s="135">
        <v>0</v>
      </c>
      <c r="H66" s="134">
        <f t="shared" si="3"/>
        <v>3024</v>
      </c>
    </row>
    <row r="67" spans="1:8" x14ac:dyDescent="0.3">
      <c r="A67" s="133" t="s">
        <v>12</v>
      </c>
      <c r="B67" s="49" t="s">
        <v>155</v>
      </c>
      <c r="C67" s="135">
        <v>0</v>
      </c>
      <c r="D67" s="135">
        <v>0</v>
      </c>
      <c r="E67" s="134">
        <f t="shared" si="2"/>
        <v>0</v>
      </c>
      <c r="F67" s="135">
        <v>0</v>
      </c>
      <c r="G67" s="135">
        <v>0</v>
      </c>
      <c r="H67" s="134">
        <f t="shared" si="3"/>
        <v>0</v>
      </c>
    </row>
    <row r="68" spans="1:8" ht="15.75" x14ac:dyDescent="0.3">
      <c r="A68" s="133">
        <v>10</v>
      </c>
      <c r="B68" s="53" t="s">
        <v>21</v>
      </c>
      <c r="C68" s="141">
        <f>C6+C27+C35+C39+C43+C48+C53+C57+C63</f>
        <v>6665926528.9273109</v>
      </c>
      <c r="D68" s="141">
        <f>D6+D27+D35+D39+D43+D48+D53+D57+D63</f>
        <v>13830078833.903767</v>
      </c>
      <c r="E68" s="134">
        <f>C68+D68</f>
        <v>20496005362.831078</v>
      </c>
      <c r="F68" s="141">
        <f>F6+F27+F35+F39+F43+F48+F53+F57+F63</f>
        <v>5818033118.7937098</v>
      </c>
      <c r="G68" s="141">
        <f>G6+G27+G35+G39+G43+G48+G53+G57+G63</f>
        <v>11329636001.598488</v>
      </c>
      <c r="H68" s="134">
        <f>F68+G68</f>
        <v>17147669120.392197</v>
      </c>
    </row>
    <row r="70" spans="1:8" x14ac:dyDescent="0.3">
      <c r="A70" s="20" t="str">
        <f>'RC'!A42</f>
        <v>*</v>
      </c>
      <c r="B70" s="20" t="str">
        <f>'RC'!B42</f>
        <v>Non-audited data presented in accordance of the regulations of NBG</v>
      </c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  <ignoredErrors>
    <ignoredError sqref="B1:B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showGridLines="0" zoomScale="80" zoomScaleNormal="80" zoomScaleSheetLayoutView="100" workbookViewId="0">
      <selection activeCell="A29" sqref="A29:B31"/>
    </sheetView>
  </sheetViews>
  <sheetFormatPr defaultRowHeight="15" x14ac:dyDescent="0.3"/>
  <cols>
    <col min="1" max="1" width="5.28515625" style="54" customWidth="1"/>
    <col min="2" max="2" width="44.5703125" style="54" bestFit="1" customWidth="1"/>
    <col min="3" max="4" width="17.7109375" style="54" customWidth="1"/>
    <col min="5" max="5" width="98.7109375" style="54" customWidth="1"/>
    <col min="6" max="16384" width="9.140625" style="54"/>
  </cols>
  <sheetData>
    <row r="2" spans="1:5" x14ac:dyDescent="0.3">
      <c r="B2" s="22" t="s">
        <v>13</v>
      </c>
      <c r="C2" s="1" t="str">
        <f>'RC'!B1</f>
        <v>TBC bank</v>
      </c>
      <c r="D2" s="55"/>
    </row>
    <row r="3" spans="1:5" x14ac:dyDescent="0.3">
      <c r="B3" s="22" t="s">
        <v>14</v>
      </c>
      <c r="C3" s="23">
        <f>'RC'!B2</f>
        <v>42825</v>
      </c>
      <c r="D3" s="56" t="s">
        <v>157</v>
      </c>
    </row>
    <row r="4" spans="1:5" ht="18" customHeight="1" x14ac:dyDescent="0.3">
      <c r="B4" s="57" t="s">
        <v>206</v>
      </c>
      <c r="C4" s="1"/>
      <c r="D4" s="58"/>
    </row>
    <row r="5" spans="1:5" ht="54" x14ac:dyDescent="0.35">
      <c r="A5" s="59"/>
      <c r="B5" s="27"/>
      <c r="C5" s="60" t="s">
        <v>17</v>
      </c>
      <c r="D5" s="60" t="s">
        <v>18</v>
      </c>
    </row>
    <row r="6" spans="1:5" ht="18" customHeight="1" x14ac:dyDescent="0.3">
      <c r="A6" s="59"/>
      <c r="B6" s="61" t="s">
        <v>158</v>
      </c>
      <c r="C6" s="59"/>
      <c r="D6" s="59"/>
    </row>
    <row r="7" spans="1:5" ht="18" customHeight="1" x14ac:dyDescent="0.3">
      <c r="A7" s="59">
        <v>1</v>
      </c>
      <c r="B7" s="62" t="s">
        <v>189</v>
      </c>
      <c r="C7" s="63">
        <v>0.14035818636955397</v>
      </c>
      <c r="D7" s="63">
        <v>0.13788193010511432</v>
      </c>
      <c r="E7" s="64"/>
    </row>
    <row r="8" spans="1:5" ht="18" customHeight="1" x14ac:dyDescent="0.3">
      <c r="A8" s="59">
        <v>2</v>
      </c>
      <c r="B8" s="62" t="s">
        <v>190</v>
      </c>
      <c r="C8" s="63">
        <v>0.15094629717514993</v>
      </c>
      <c r="D8" s="63">
        <v>0.17456580465240493</v>
      </c>
    </row>
    <row r="9" spans="1:5" ht="18" customHeight="1" x14ac:dyDescent="0.3">
      <c r="A9" s="59">
        <v>3</v>
      </c>
      <c r="B9" s="62" t="s">
        <v>159</v>
      </c>
      <c r="C9" s="65">
        <v>1.0304271049963527</v>
      </c>
      <c r="D9" s="65">
        <v>1.1114628493746495</v>
      </c>
    </row>
    <row r="10" spans="1:5" ht="18" customHeight="1" x14ac:dyDescent="0.3">
      <c r="A10" s="59">
        <v>4</v>
      </c>
      <c r="B10" s="62" t="s">
        <v>160</v>
      </c>
      <c r="C10" s="66">
        <v>0</v>
      </c>
      <c r="D10" s="66">
        <v>0</v>
      </c>
      <c r="E10" s="64"/>
    </row>
    <row r="11" spans="1:5" ht="18" customHeight="1" x14ac:dyDescent="0.3">
      <c r="A11" s="59"/>
      <c r="B11" s="67" t="s">
        <v>161</v>
      </c>
      <c r="C11" s="68"/>
      <c r="D11" s="59"/>
    </row>
    <row r="12" spans="1:5" ht="18" customHeight="1" x14ac:dyDescent="0.3">
      <c r="A12" s="59">
        <v>5</v>
      </c>
      <c r="B12" s="62" t="s">
        <v>162</v>
      </c>
      <c r="C12" s="69">
        <v>7.7853306862655347E-2</v>
      </c>
      <c r="D12" s="69">
        <v>9.5979861835412392E-2</v>
      </c>
      <c r="E12" s="64"/>
    </row>
    <row r="13" spans="1:5" ht="18" customHeight="1" x14ac:dyDescent="0.3">
      <c r="A13" s="59">
        <v>6</v>
      </c>
      <c r="B13" s="70" t="s">
        <v>163</v>
      </c>
      <c r="C13" s="69">
        <v>3.3451058988348083E-2</v>
      </c>
      <c r="D13" s="69">
        <v>3.9808497784744122E-2</v>
      </c>
      <c r="E13" s="64"/>
    </row>
    <row r="14" spans="1:5" ht="18" customHeight="1" x14ac:dyDescent="0.3">
      <c r="A14" s="59">
        <v>7</v>
      </c>
      <c r="B14" s="70" t="s">
        <v>164</v>
      </c>
      <c r="C14" s="69">
        <v>3.6978622372377513E-2</v>
      </c>
      <c r="D14" s="69">
        <v>4.3433868792198745E-2</v>
      </c>
      <c r="E14" s="71"/>
    </row>
    <row r="15" spans="1:5" ht="18" customHeight="1" x14ac:dyDescent="0.3">
      <c r="A15" s="59">
        <v>8</v>
      </c>
      <c r="B15" s="70" t="s">
        <v>165</v>
      </c>
      <c r="C15" s="69">
        <v>4.4402247874307264E-2</v>
      </c>
      <c r="D15" s="69">
        <v>5.6171364050668283E-2</v>
      </c>
      <c r="E15" s="72"/>
    </row>
    <row r="16" spans="1:5" ht="18" customHeight="1" x14ac:dyDescent="0.3">
      <c r="A16" s="59">
        <v>9</v>
      </c>
      <c r="B16" s="70" t="s">
        <v>166</v>
      </c>
      <c r="C16" s="69">
        <v>2.9637562376324828E-2</v>
      </c>
      <c r="D16" s="69">
        <v>2.2415701341230467E-2</v>
      </c>
    </row>
    <row r="17" spans="1:5" ht="18" customHeight="1" x14ac:dyDescent="0.3">
      <c r="A17" s="59">
        <v>10</v>
      </c>
      <c r="B17" s="70" t="s">
        <v>167</v>
      </c>
      <c r="C17" s="69">
        <v>0.18382588278048745</v>
      </c>
      <c r="D17" s="69">
        <v>0.13298407549489918</v>
      </c>
    </row>
    <row r="18" spans="1:5" ht="18" customHeight="1" x14ac:dyDescent="0.3">
      <c r="A18" s="59"/>
      <c r="B18" s="67" t="s">
        <v>168</v>
      </c>
      <c r="C18" s="59"/>
      <c r="D18" s="59"/>
    </row>
    <row r="19" spans="1:5" ht="18" customHeight="1" x14ac:dyDescent="0.3">
      <c r="A19" s="59">
        <v>11</v>
      </c>
      <c r="B19" s="73" t="s">
        <v>169</v>
      </c>
      <c r="C19" s="69">
        <v>4.0868083732910433E-2</v>
      </c>
      <c r="D19" s="69">
        <v>7.2028028688297913E-2</v>
      </c>
      <c r="E19" s="71"/>
    </row>
    <row r="20" spans="1:5" ht="18" customHeight="1" x14ac:dyDescent="0.3">
      <c r="A20" s="59">
        <v>12</v>
      </c>
      <c r="B20" s="62" t="s">
        <v>170</v>
      </c>
      <c r="C20" s="69">
        <v>4.8528959800001714E-2</v>
      </c>
      <c r="D20" s="69">
        <v>6.6513720301146925E-2</v>
      </c>
    </row>
    <row r="21" spans="1:5" ht="18" customHeight="1" x14ac:dyDescent="0.3">
      <c r="A21" s="59">
        <v>13</v>
      </c>
      <c r="B21" s="62" t="s">
        <v>171</v>
      </c>
      <c r="C21" s="69">
        <v>0.62299513407641538</v>
      </c>
      <c r="D21" s="69">
        <v>0.65462208900942387</v>
      </c>
    </row>
    <row r="22" spans="1:5" ht="18" customHeight="1" x14ac:dyDescent="0.3">
      <c r="A22" s="59">
        <v>14</v>
      </c>
      <c r="B22" s="62" t="s">
        <v>172</v>
      </c>
      <c r="C22" s="69">
        <v>0.56344490622168708</v>
      </c>
      <c r="D22" s="69">
        <v>0.57525444110798485</v>
      </c>
    </row>
    <row r="23" spans="1:5" ht="18" customHeight="1" x14ac:dyDescent="0.3">
      <c r="A23" s="59">
        <v>15</v>
      </c>
      <c r="B23" s="62" t="s">
        <v>232</v>
      </c>
      <c r="C23" s="69">
        <v>-3.0486817511431751E-2</v>
      </c>
      <c r="D23" s="69">
        <v>-2.6999021666207407E-2</v>
      </c>
    </row>
    <row r="24" spans="1:5" ht="18" customHeight="1" x14ac:dyDescent="0.3">
      <c r="A24" s="59"/>
      <c r="B24" s="22" t="s">
        <v>173</v>
      </c>
      <c r="C24" s="59"/>
      <c r="D24" s="59"/>
    </row>
    <row r="25" spans="1:5" ht="18" customHeight="1" x14ac:dyDescent="0.3">
      <c r="A25" s="59">
        <v>16</v>
      </c>
      <c r="B25" s="62" t="s">
        <v>174</v>
      </c>
      <c r="C25" s="69">
        <v>0.17546493867798865</v>
      </c>
      <c r="D25" s="65">
        <v>0.19259178867451782</v>
      </c>
    </row>
    <row r="26" spans="1:5" ht="18" customHeight="1" x14ac:dyDescent="0.3">
      <c r="A26" s="59">
        <v>17</v>
      </c>
      <c r="B26" s="62" t="s">
        <v>175</v>
      </c>
      <c r="C26" s="65">
        <v>0.70105731398163817</v>
      </c>
      <c r="D26" s="65">
        <v>0.73712406524906315</v>
      </c>
    </row>
    <row r="27" spans="1:5" ht="18" customHeight="1" x14ac:dyDescent="0.3">
      <c r="A27" s="59">
        <v>18</v>
      </c>
      <c r="B27" s="62" t="s">
        <v>176</v>
      </c>
      <c r="C27" s="69">
        <v>0.3730883628663878</v>
      </c>
      <c r="D27" s="69">
        <v>0.34808812063328382</v>
      </c>
    </row>
    <row r="28" spans="1:5" ht="15" customHeight="1" x14ac:dyDescent="0.3">
      <c r="A28" s="74"/>
      <c r="B28" s="75"/>
      <c r="C28" s="74"/>
      <c r="D28" s="74"/>
    </row>
    <row r="29" spans="1:5" ht="15" customHeight="1" x14ac:dyDescent="0.3">
      <c r="A29" s="74"/>
      <c r="B29" s="74"/>
      <c r="C29" s="1"/>
      <c r="D29" s="76"/>
    </row>
    <row r="30" spans="1:5" ht="11.25" customHeight="1" x14ac:dyDescent="0.3">
      <c r="A30" s="74"/>
      <c r="B30" s="17"/>
      <c r="C30" s="1"/>
      <c r="D30" s="74"/>
    </row>
    <row r="31" spans="1:5" ht="15" customHeight="1" x14ac:dyDescent="0.3">
      <c r="A31" s="74"/>
      <c r="B31" s="17"/>
      <c r="C31" s="1"/>
      <c r="D31" s="74"/>
    </row>
    <row r="32" spans="1:5" ht="15" customHeight="1" x14ac:dyDescent="0.3">
      <c r="A32" s="74"/>
      <c r="B32" s="75"/>
      <c r="C32" s="77"/>
      <c r="D32" s="74"/>
    </row>
    <row r="33" spans="1:5" ht="15" customHeight="1" x14ac:dyDescent="0.3">
      <c r="A33" s="74"/>
      <c r="B33" s="75"/>
      <c r="C33" s="76"/>
      <c r="D33" s="77"/>
    </row>
    <row r="34" spans="1:5" ht="15" customHeight="1" x14ac:dyDescent="0.3">
      <c r="A34" s="74"/>
      <c r="B34" s="75"/>
      <c r="C34" s="74"/>
      <c r="D34" s="74"/>
    </row>
    <row r="35" spans="1:5" ht="15" customHeight="1" x14ac:dyDescent="0.3">
      <c r="A35" s="74"/>
      <c r="B35" s="75"/>
      <c r="C35" s="74"/>
      <c r="D35" s="74"/>
    </row>
    <row r="36" spans="1:5" ht="15" customHeight="1" x14ac:dyDescent="0.3">
      <c r="A36" s="74"/>
      <c r="B36" s="75"/>
      <c r="C36" s="74"/>
      <c r="D36" s="74"/>
    </row>
    <row r="37" spans="1:5" ht="17.25" customHeight="1" x14ac:dyDescent="0.3">
      <c r="A37" s="74"/>
      <c r="B37" s="75"/>
      <c r="C37" s="74"/>
      <c r="D37" s="74"/>
    </row>
    <row r="38" spans="1:5" ht="19.5" customHeight="1" x14ac:dyDescent="0.3">
      <c r="C38" s="74"/>
      <c r="D38" s="74"/>
      <c r="E38" s="74"/>
    </row>
    <row r="39" spans="1:5" ht="19.5" customHeight="1" x14ac:dyDescent="0.3">
      <c r="C39" s="74"/>
      <c r="D39" s="74"/>
      <c r="E39" s="74"/>
    </row>
    <row r="40" spans="1:5" x14ac:dyDescent="0.3">
      <c r="C40" s="74"/>
      <c r="D40" s="74"/>
      <c r="E40" s="74"/>
    </row>
    <row r="41" spans="1:5" x14ac:dyDescent="0.3">
      <c r="B41" s="78"/>
      <c r="C41" s="74"/>
      <c r="D41" s="74"/>
      <c r="E41" s="74"/>
    </row>
    <row r="42" spans="1:5" x14ac:dyDescent="0.3">
      <c r="B42" s="79"/>
      <c r="C42" s="74"/>
      <c r="D42" s="74"/>
      <c r="E42" s="74"/>
    </row>
    <row r="43" spans="1:5" x14ac:dyDescent="0.3">
      <c r="C43" s="74"/>
      <c r="D43" s="74"/>
      <c r="E43" s="74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  <ignoredErrors>
    <ignoredError sqref="C2:C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opLeftCell="A16" zoomScale="80" zoomScaleNormal="80" zoomScaleSheetLayoutView="100" workbookViewId="0">
      <selection activeCell="B42" sqref="B42"/>
    </sheetView>
  </sheetViews>
  <sheetFormatPr defaultRowHeight="15" x14ac:dyDescent="0.3"/>
  <cols>
    <col min="1" max="1" width="5.28515625" style="54" customWidth="1"/>
    <col min="2" max="2" width="57.140625" style="54" customWidth="1"/>
    <col min="3" max="3" width="35.7109375" style="54" customWidth="1"/>
    <col min="4" max="16384" width="9.140625" style="54"/>
  </cols>
  <sheetData>
    <row r="1" spans="1:3" x14ac:dyDescent="0.3">
      <c r="B1" s="22" t="s">
        <v>13</v>
      </c>
      <c r="C1" s="1" t="str">
        <f>'RC'!B1</f>
        <v>TBC bank</v>
      </c>
    </row>
    <row r="2" spans="1:3" x14ac:dyDescent="0.3">
      <c r="B2" s="22" t="s">
        <v>14</v>
      </c>
      <c r="C2" s="23">
        <f>'RC'!B2</f>
        <v>42825</v>
      </c>
    </row>
    <row r="3" spans="1:3" x14ac:dyDescent="0.3">
      <c r="B3" s="22"/>
      <c r="C3" s="23"/>
    </row>
    <row r="4" spans="1:3" ht="15.75" x14ac:dyDescent="0.3">
      <c r="A4" s="75"/>
      <c r="B4" s="161" t="s">
        <v>188</v>
      </c>
      <c r="C4" s="161"/>
    </row>
    <row r="5" spans="1:3" x14ac:dyDescent="0.3">
      <c r="A5" s="59"/>
      <c r="B5" s="157" t="s">
        <v>187</v>
      </c>
      <c r="C5" s="157"/>
    </row>
    <row r="6" spans="1:3" x14ac:dyDescent="0.3">
      <c r="A6" s="80">
        <v>1</v>
      </c>
      <c r="B6" s="158" t="s">
        <v>226</v>
      </c>
      <c r="C6" s="158"/>
    </row>
    <row r="7" spans="1:3" x14ac:dyDescent="0.3">
      <c r="A7" s="80">
        <v>2</v>
      </c>
      <c r="B7" s="158" t="s">
        <v>227</v>
      </c>
      <c r="C7" s="158"/>
    </row>
    <row r="8" spans="1:3" x14ac:dyDescent="0.3">
      <c r="A8" s="80">
        <v>3</v>
      </c>
      <c r="B8" s="158" t="s">
        <v>233</v>
      </c>
      <c r="C8" s="158"/>
    </row>
    <row r="9" spans="1:3" x14ac:dyDescent="0.3">
      <c r="A9" s="80">
        <v>4</v>
      </c>
      <c r="B9" s="158" t="s">
        <v>231</v>
      </c>
      <c r="C9" s="158"/>
    </row>
    <row r="10" spans="1:3" x14ac:dyDescent="0.3">
      <c r="A10" s="80">
        <v>5</v>
      </c>
      <c r="B10" s="158" t="s">
        <v>228</v>
      </c>
      <c r="C10" s="158"/>
    </row>
    <row r="11" spans="1:3" x14ac:dyDescent="0.3">
      <c r="A11" s="80">
        <v>6</v>
      </c>
      <c r="B11" s="158" t="s">
        <v>230</v>
      </c>
      <c r="C11" s="158"/>
    </row>
    <row r="12" spans="1:3" x14ac:dyDescent="0.3">
      <c r="A12" s="80">
        <v>7</v>
      </c>
      <c r="B12" s="158" t="s">
        <v>234</v>
      </c>
      <c r="C12" s="158"/>
    </row>
    <row r="13" spans="1:3" x14ac:dyDescent="0.3">
      <c r="A13" s="80">
        <v>8</v>
      </c>
      <c r="B13" s="158" t="s">
        <v>229</v>
      </c>
      <c r="C13" s="158"/>
    </row>
    <row r="14" spans="1:3" x14ac:dyDescent="0.3">
      <c r="A14" s="80">
        <v>9</v>
      </c>
      <c r="B14" s="158" t="s">
        <v>235</v>
      </c>
      <c r="C14" s="158"/>
    </row>
    <row r="15" spans="1:3" x14ac:dyDescent="0.3">
      <c r="A15" s="80"/>
      <c r="B15" s="159"/>
      <c r="C15" s="160"/>
    </row>
    <row r="16" spans="1:3" x14ac:dyDescent="0.3">
      <c r="A16" s="80"/>
      <c r="B16" s="157" t="s">
        <v>177</v>
      </c>
      <c r="C16" s="157"/>
    </row>
    <row r="17" spans="1:3" x14ac:dyDescent="0.3">
      <c r="A17" s="80">
        <v>1</v>
      </c>
      <c r="B17" s="158" t="s">
        <v>236</v>
      </c>
      <c r="C17" s="158"/>
    </row>
    <row r="18" spans="1:3" x14ac:dyDescent="0.3">
      <c r="A18" s="80">
        <v>2</v>
      </c>
      <c r="B18" s="158" t="s">
        <v>237</v>
      </c>
      <c r="C18" s="158"/>
    </row>
    <row r="19" spans="1:3" x14ac:dyDescent="0.3">
      <c r="A19" s="80">
        <v>3</v>
      </c>
      <c r="B19" s="158" t="s">
        <v>238</v>
      </c>
      <c r="C19" s="158"/>
    </row>
    <row r="20" spans="1:3" x14ac:dyDescent="0.3">
      <c r="A20" s="80">
        <v>4</v>
      </c>
      <c r="B20" s="158" t="s">
        <v>239</v>
      </c>
      <c r="C20" s="158"/>
    </row>
    <row r="21" spans="1:3" x14ac:dyDescent="0.3">
      <c r="A21" s="80">
        <v>5</v>
      </c>
      <c r="B21" s="158" t="s">
        <v>240</v>
      </c>
      <c r="C21" s="158"/>
    </row>
    <row r="22" spans="1:3" x14ac:dyDescent="0.3">
      <c r="A22" s="80">
        <v>6</v>
      </c>
      <c r="B22" s="158" t="s">
        <v>241</v>
      </c>
      <c r="C22" s="158"/>
    </row>
    <row r="23" spans="1:3" x14ac:dyDescent="0.3">
      <c r="A23" s="80">
        <v>7</v>
      </c>
      <c r="B23" s="158" t="s">
        <v>242</v>
      </c>
      <c r="C23" s="158"/>
    </row>
    <row r="24" spans="1:3" x14ac:dyDescent="0.3">
      <c r="A24" s="80">
        <v>8</v>
      </c>
      <c r="B24" s="158" t="s">
        <v>243</v>
      </c>
      <c r="C24" s="158"/>
    </row>
    <row r="25" spans="1:3" x14ac:dyDescent="0.3">
      <c r="A25" s="80"/>
      <c r="B25" s="158"/>
      <c r="C25" s="158"/>
    </row>
    <row r="26" spans="1:3" x14ac:dyDescent="0.3">
      <c r="A26" s="80"/>
      <c r="B26" s="157" t="s">
        <v>186</v>
      </c>
      <c r="C26" s="157"/>
    </row>
    <row r="27" spans="1:3" x14ac:dyDescent="0.3">
      <c r="A27" s="80">
        <v>1</v>
      </c>
      <c r="B27" s="162" t="s">
        <v>244</v>
      </c>
      <c r="C27" s="162"/>
    </row>
    <row r="28" spans="1:3" x14ac:dyDescent="0.3">
      <c r="A28" s="80"/>
      <c r="B28" s="162"/>
      <c r="C28" s="162"/>
    </row>
    <row r="29" spans="1:3" x14ac:dyDescent="0.3">
      <c r="A29" s="80"/>
      <c r="B29" s="163" t="s">
        <v>178</v>
      </c>
      <c r="C29" s="163"/>
    </row>
    <row r="30" spans="1:3" ht="15" customHeight="1" x14ac:dyDescent="0.3">
      <c r="A30" s="80">
        <v>1</v>
      </c>
      <c r="B30" s="162" t="s">
        <v>245</v>
      </c>
      <c r="C30" s="162"/>
    </row>
    <row r="31" spans="1:3" x14ac:dyDescent="0.3">
      <c r="A31" s="80">
        <v>2</v>
      </c>
      <c r="B31" s="162" t="s">
        <v>246</v>
      </c>
      <c r="C31" s="162"/>
    </row>
    <row r="32" spans="1:3" x14ac:dyDescent="0.3">
      <c r="A32" s="80">
        <v>3</v>
      </c>
      <c r="B32" s="162" t="s">
        <v>247</v>
      </c>
      <c r="C32" s="162"/>
    </row>
    <row r="33" spans="1:3" x14ac:dyDescent="0.3">
      <c r="A33" s="80">
        <v>4</v>
      </c>
      <c r="B33" s="162" t="s">
        <v>248</v>
      </c>
      <c r="C33" s="162"/>
    </row>
    <row r="34" spans="1:3" x14ac:dyDescent="0.3">
      <c r="A34" s="80">
        <v>5</v>
      </c>
      <c r="B34" s="162" t="s">
        <v>249</v>
      </c>
      <c r="C34" s="162"/>
    </row>
    <row r="35" spans="1:3" x14ac:dyDescent="0.3">
      <c r="A35" s="80">
        <v>6</v>
      </c>
      <c r="B35" s="162" t="s">
        <v>252</v>
      </c>
      <c r="C35" s="162"/>
    </row>
    <row r="36" spans="1:3" x14ac:dyDescent="0.3">
      <c r="A36" s="80">
        <v>7</v>
      </c>
      <c r="B36" s="162" t="s">
        <v>251</v>
      </c>
      <c r="C36" s="162"/>
    </row>
    <row r="37" spans="1:3" x14ac:dyDescent="0.3">
      <c r="A37" s="80">
        <v>8</v>
      </c>
      <c r="B37" s="162"/>
      <c r="C37" s="162"/>
    </row>
    <row r="38" spans="1:3" x14ac:dyDescent="0.3">
      <c r="A38" s="81"/>
      <c r="B38" s="75"/>
      <c r="C38" s="75"/>
    </row>
    <row r="39" spans="1:3" x14ac:dyDescent="0.3">
      <c r="A39" s="74"/>
      <c r="B39" s="17"/>
      <c r="C39" s="17"/>
    </row>
    <row r="40" spans="1:3" x14ac:dyDescent="0.3">
      <c r="A40" s="74"/>
      <c r="B40" s="17"/>
      <c r="C40" s="17"/>
    </row>
    <row r="41" spans="1:3" x14ac:dyDescent="0.3">
      <c r="B41" s="17"/>
      <c r="C41" s="17"/>
    </row>
  </sheetData>
  <mergeCells count="34">
    <mergeCell ref="B36:C36"/>
    <mergeCell ref="B37:C37"/>
    <mergeCell ref="B35:C35"/>
    <mergeCell ref="B27:C27"/>
    <mergeCell ref="B28:C28"/>
    <mergeCell ref="B29:C29"/>
    <mergeCell ref="B30:C30"/>
    <mergeCell ref="B31:C31"/>
    <mergeCell ref="B32:C32"/>
    <mergeCell ref="B33:C33"/>
    <mergeCell ref="B34:C34"/>
    <mergeCell ref="B4:C4"/>
    <mergeCell ref="B25:C25"/>
    <mergeCell ref="B16:C16"/>
    <mergeCell ref="B14:C14"/>
    <mergeCell ref="B13:C13"/>
    <mergeCell ref="B5:C5"/>
    <mergeCell ref="B6:C6"/>
    <mergeCell ref="B7:C7"/>
    <mergeCell ref="B8:C8"/>
    <mergeCell ref="B26:C26"/>
    <mergeCell ref="B12:C12"/>
    <mergeCell ref="B11:C11"/>
    <mergeCell ref="B10:C10"/>
    <mergeCell ref="B9:C9"/>
    <mergeCell ref="B17:C17"/>
    <mergeCell ref="B23:C23"/>
    <mergeCell ref="B24:C24"/>
    <mergeCell ref="B18:C18"/>
    <mergeCell ref="B19:C19"/>
    <mergeCell ref="B20:C20"/>
    <mergeCell ref="B21:C21"/>
    <mergeCell ref="B22:C22"/>
    <mergeCell ref="B15:C15"/>
  </mergeCells>
  <phoneticPr fontId="2" type="noConversion"/>
  <pageMargins left="0.75" right="0.75" top="0.44" bottom="0.31" header="0.28999999999999998" footer="0.18"/>
  <pageSetup scale="92" orientation="portrait" r:id="rId1"/>
  <headerFooter alignWithMargins="0">
    <oddHeader>&amp;R&amp;"Geo_Arial,Regular"&amp;9Annex to Transparency Regulation about Financial Condition of a Commercial Bank</oddHeader>
  </headerFooter>
  <ignoredErrors>
    <ignoredError sqref="C1:C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RC</vt:lpstr>
      <vt:lpstr>RI</vt:lpstr>
      <vt:lpstr>RC-O</vt:lpstr>
      <vt:lpstr>Ratios</vt:lpstr>
      <vt:lpstr>Info</vt:lpstr>
      <vt:lpstr>Ratios!Print_Area</vt:lpstr>
      <vt:lpstr>RI!Print_Area</vt:lpstr>
      <vt:lpstr>RI!Print_Titles</vt:lpstr>
    </vt:vector>
  </TitlesOfParts>
  <Company>nbg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Transparency ENG</dc:title>
  <dc:creator>National Bank of Georgia</dc:creator>
  <cp:lastModifiedBy>Tinatin Kheladze</cp:lastModifiedBy>
  <cp:lastPrinted>2009-04-30T08:19:19Z</cp:lastPrinted>
  <dcterms:created xsi:type="dcterms:W3CDTF">2006-03-24T12:21:33Z</dcterms:created>
  <dcterms:modified xsi:type="dcterms:W3CDTF">2017-04-27T08:53:55Z</dcterms:modified>
  <cp:category>Banking Supervision</cp:category>
</cp:coreProperties>
</file>