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055" windowWidth="24015" windowHeight="6870" tabRatio="919" activeTab="5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CICR" sheetId="36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D32" i="75" l="1"/>
  <c r="C32" i="75"/>
  <c r="D7" i="75" l="1"/>
  <c r="C7" i="75"/>
  <c r="B2" i="92" l="1"/>
  <c r="B1" i="92"/>
  <c r="B2" i="36"/>
  <c r="B1" i="36"/>
  <c r="B2" i="91"/>
  <c r="B1" i="91"/>
  <c r="B2" i="64"/>
  <c r="B1" i="64"/>
  <c r="B2" i="90"/>
  <c r="B1" i="90"/>
  <c r="B2" i="69"/>
  <c r="B1" i="69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8" i="91"/>
  <c r="C44" i="69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D15" i="36"/>
  <c r="E12" i="92" l="1"/>
  <c r="C22" i="90" l="1"/>
  <c r="C12" i="89"/>
  <c r="C6" i="89"/>
  <c r="C28" i="89" l="1"/>
  <c r="C14" i="92" l="1"/>
  <c r="C7" i="92"/>
  <c r="E8" i="92"/>
  <c r="E9" i="92" l="1"/>
  <c r="E10" i="92"/>
  <c r="E11" i="92"/>
  <c r="C21" i="92"/>
  <c r="E15" i="92"/>
  <c r="E16" i="92"/>
  <c r="E17" i="92"/>
  <c r="E18" i="92"/>
  <c r="E19" i="92"/>
  <c r="D22" i="90"/>
  <c r="E22" i="90"/>
  <c r="F22" i="90"/>
  <c r="G22" i="90"/>
  <c r="H22" i="90"/>
  <c r="I22" i="90"/>
  <c r="J22" i="90"/>
  <c r="C31" i="89"/>
  <c r="C30" i="89" s="1"/>
  <c r="C35" i="89"/>
  <c r="C43" i="89"/>
  <c r="C47" i="89"/>
  <c r="C41" i="89" l="1"/>
  <c r="E14" i="92"/>
  <c r="E7" i="92"/>
  <c r="E21" i="92" s="1"/>
  <c r="C52" i="89"/>
  <c r="C14" i="69" l="1"/>
  <c r="C22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E32" i="75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15" i="36" l="1"/>
  <c r="V8" i="64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34" i="69" l="1"/>
</calcChain>
</file>

<file path=xl/sharedStrings.xml><?xml version="1.0" encoding="utf-8"?>
<sst xmlns="http://schemas.openxmlformats.org/spreadsheetml/2006/main" count="647" uniqueCount="444">
  <si>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</si>
  <si>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</si>
  <si>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</si>
  <si>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</si>
  <si>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</si>
  <si>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</si>
  <si>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</si>
  <si>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</si>
  <si>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</si>
  <si>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</si>
  <si>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</si>
  <si>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</si>
  <si>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</si>
  <si>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</si>
  <si>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</si>
  <si>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</si>
  <si>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</si>
  <si>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</si>
  <si>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</si>
  <si>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</si>
  <si>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</si>
  <si>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e = c + d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</si>
  <si>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</si>
  <si>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</si>
  <si>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</si>
  <si>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</si>
  <si>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</si>
  <si>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</si>
  <si>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</si>
  <si>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</si>
  <si>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</si>
  <si>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</si>
  <si>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</si>
  <si>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</si>
  <si>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</si>
  <si>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Currency induced credit risk (CICR)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</si>
  <si>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</si>
  <si>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</si>
  <si>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</si>
  <si>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</si>
  <si>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</si>
  <si>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</si>
  <si>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</si>
  <si>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</si>
  <si>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</si>
  <si>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</si>
  <si>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</si>
  <si>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</si>
  <si>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</si>
  <si>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</si>
  <si>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</si>
  <si>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</si>
  <si>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</si>
  <si>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</si>
  <si>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</si>
  <si>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</si>
  <si>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</si>
  <si>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</si>
  <si>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</si>
  <si>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</si>
  <si>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</si>
  <si>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</si>
  <si>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</si>
  <si>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</si>
  <si>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</si>
  <si>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</si>
  <si>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</si>
  <si>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</si>
  <si>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</si>
  <si>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</si>
  <si>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</si>
  <si>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</si>
  <si>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</si>
  <si>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</si>
  <si>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</si>
  <si>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</si>
  <si>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</si>
  <si>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</si>
  <si>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</si>
  <si>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</si>
  <si>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</si>
  <si>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</si>
  <si>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</si>
  <si>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</si>
  <si>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</si>
  <si>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</si>
  <si>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</si>
  <si>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</si>
  <si>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</si>
  <si>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</si>
  <si>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</si>
  <si>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</si>
  <si>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</si>
  <si>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</si>
  <si>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</si>
  <si>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Table 14</t>
  </si>
  <si>
    <t>Effect of other adjustments</t>
  </si>
  <si>
    <t>Effect of provisioning rules used for capital adequacy purposes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</si>
  <si>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</si>
  <si>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</si>
  <si>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</si>
  <si>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</si>
  <si>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</si>
  <si>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</si>
  <si>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</si>
  <si>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</si>
  <si>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</si>
  <si>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</si>
  <si>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</si>
  <si>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</si>
  <si>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</si>
  <si>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</si>
  <si>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</si>
  <si>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</si>
  <si>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</si>
  <si>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</si>
  <si>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</si>
  <si>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</si>
  <si>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</si>
  <si>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</si>
  <si>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</si>
  <si>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</si>
  <si>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</si>
  <si>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</si>
  <si>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</si>
  <si>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</si>
  <si>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</si>
  <si>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</si>
  <si>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</si>
  <si>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</si>
  <si>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Risk Exposure</t>
  </si>
  <si>
    <t>Bank</t>
  </si>
  <si>
    <t>Date</t>
  </si>
  <si>
    <t>Claims in the form of collective investment undertakings</t>
  </si>
  <si>
    <t>Claims in the form of collective investment undertakings (‘CIU’)*</t>
  </si>
  <si>
    <t>Currency induced credit risk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</si>
  <si>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</si>
  <si>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</si>
  <si>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</si>
  <si>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</si>
  <si>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</si>
  <si>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</si>
  <si>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</si>
  <si>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</si>
  <si>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</si>
  <si>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</si>
  <si>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</si>
  <si>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</si>
  <si>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</si>
  <si>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</si>
  <si>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Total regulatory capital ratio ( ≥ 9.6 %)</t>
  </si>
  <si>
    <t>Common equity Tier 1 ratio ( ≥ 6.4 %)</t>
  </si>
  <si>
    <t>Total regulatory capital ratio ( ≥ 10.5 %)</t>
  </si>
  <si>
    <t xml:space="preserve">Tier 1 ratio ( ≥ 8.5 %) 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</si>
  <si>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</si>
  <si>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</si>
  <si>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</si>
  <si>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</si>
  <si>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</si>
  <si>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</si>
  <si>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</si>
  <si>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</si>
  <si>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</si>
  <si>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</si>
  <si>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</si>
  <si>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</si>
  <si>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</si>
  <si>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</si>
  <si>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</si>
  <si>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</si>
  <si>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</si>
  <si>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</si>
  <si>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</si>
  <si>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</si>
  <si>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</si>
  <si>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</si>
  <si>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</si>
  <si>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</si>
  <si>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</si>
  <si>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</si>
  <si>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</si>
  <si>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</si>
  <si>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</si>
  <si>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</si>
  <si>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</si>
  <si>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</si>
  <si>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</si>
  <si>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</si>
  <si>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</si>
  <si>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</si>
  <si>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</si>
  <si>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</si>
  <si>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</si>
  <si>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</si>
  <si>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</si>
  <si>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</si>
  <si>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</si>
  <si>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</si>
  <si>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</si>
  <si>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</si>
  <si>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</si>
  <si>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</si>
  <si>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</si>
  <si>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</si>
  <si>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</si>
  <si>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</si>
  <si>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</si>
  <si>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</si>
  <si>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</si>
  <si>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</si>
  <si>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</si>
  <si>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</si>
  <si>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</si>
  <si>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</si>
  <si>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</si>
  <si>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</si>
  <si>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</si>
  <si>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</si>
  <si>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</si>
  <si>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</si>
  <si>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</si>
  <si>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</si>
  <si>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</si>
  <si>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Subject to Currency Induced Credit Risk Framework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</si>
  <si>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</si>
  <si>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</si>
  <si>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</si>
  <si>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</si>
  <si>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</si>
  <si>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</si>
  <si>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</si>
  <si>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</si>
  <si>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</si>
  <si>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</si>
  <si>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</si>
  <si>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</si>
  <si>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</si>
  <si>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</si>
  <si>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</si>
  <si>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</si>
  <si>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</si>
  <si>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</si>
  <si>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</si>
  <si>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</si>
  <si>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</si>
  <si>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</si>
  <si>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</si>
  <si>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</si>
  <si>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</si>
  <si>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</si>
  <si>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</si>
  <si>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</si>
  <si>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</si>
  <si>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</si>
  <si>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</si>
  <si>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</si>
  <si>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</si>
  <si>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</si>
  <si>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</si>
  <si>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</si>
  <si>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</si>
  <si>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</si>
  <si>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</si>
  <si>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</si>
  <si>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</si>
  <si>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</si>
  <si>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</si>
  <si>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</si>
  <si>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</si>
  <si>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</si>
  <si>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</si>
  <si>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</si>
  <si>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</si>
  <si>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</si>
  <si>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</si>
  <si>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</si>
  <si>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</si>
  <si>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</si>
  <si>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</si>
  <si>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</si>
  <si>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</si>
  <si>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</si>
  <si>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</si>
  <si>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</si>
  <si>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</si>
  <si>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</si>
  <si>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</si>
  <si>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</si>
  <si>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</si>
  <si>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</si>
  <si>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</si>
  <si>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Risk-weighted assets (RWA) (Based on Basel I frameworks)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</si>
  <si>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</si>
  <si>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</si>
  <si>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</si>
  <si>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</si>
  <si>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>Common equity Tier 1 ratio ( ≥ 7.0 %)</t>
  </si>
  <si>
    <t>Based on Basel I framework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</si>
  <si>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</si>
  <si>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</si>
  <si>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</si>
  <si>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</si>
  <si>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</si>
  <si>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Other claims</t>
  </si>
  <si>
    <t>Counterparty Credit Risk Weighted Exposures</t>
  </si>
  <si>
    <t>Currency induced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</si>
  <si>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</si>
  <si>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</si>
  <si>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</si>
  <si>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</si>
  <si>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</si>
  <si>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</si>
  <si>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</si>
  <si>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</si>
  <si>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</si>
  <si>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</si>
  <si>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</si>
  <si>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</si>
  <si>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</si>
  <si>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</si>
  <si>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</si>
  <si>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</si>
  <si>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</si>
  <si>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</si>
  <si>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</si>
  <si>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</si>
  <si>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</si>
  <si>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</si>
  <si>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</si>
  <si>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</si>
  <si>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</si>
  <si>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</si>
  <si>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 xml:space="preserve">Unhedged claims (Claims where the source of repayment is denominated in the different currency from the exposure's currency) 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</si>
  <si>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</si>
  <si>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</si>
  <si>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</si>
  <si>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</si>
  <si>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</si>
  <si>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</si>
  <si>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</si>
  <si>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</si>
  <si>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</si>
  <si>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</si>
  <si>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</si>
  <si>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</si>
  <si>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</si>
  <si>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</si>
  <si>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</si>
  <si>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</si>
  <si>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</si>
  <si>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</si>
  <si>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</si>
  <si>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</si>
  <si>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</si>
  <si>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</si>
  <si>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</si>
  <si>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</si>
  <si>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</si>
  <si>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</si>
  <si>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</si>
  <si>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</si>
  <si>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</si>
  <si>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</si>
  <si>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</si>
  <si>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</si>
  <si>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</si>
  <si>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</si>
  <si>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</si>
  <si>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</si>
  <si>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</si>
  <si>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</si>
  <si>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</si>
  <si>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</si>
  <si>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</si>
  <si>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</si>
  <si>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</si>
  <si>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</si>
  <si>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</si>
  <si>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</si>
  <si>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</si>
  <si>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</si>
  <si>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</si>
  <si>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</si>
  <si>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</si>
  <si>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</si>
  <si>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</si>
  <si>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</si>
  <si>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</si>
  <si>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</si>
  <si>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</si>
  <si>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</si>
  <si>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</si>
  <si>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</si>
  <si>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</si>
  <si>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</si>
  <si>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</si>
  <si>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</si>
  <si>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</si>
  <si>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</si>
  <si>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</si>
  <si>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</si>
  <si>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</si>
  <si>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</si>
  <si>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</si>
  <si>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</si>
  <si>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</si>
  <si>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</si>
  <si>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6.2.1</t>
  </si>
  <si>
    <t>Of which more than 10% of the share capital of other commercial entities</t>
  </si>
  <si>
    <t>Of which tier I capital qualifying instruments</t>
  </si>
  <si>
    <t>table  9 (Capital), N 39</t>
  </si>
  <si>
    <t>table  9 (Capital), N 17</t>
  </si>
  <si>
    <t>table  9 (Capital), N 27</t>
  </si>
  <si>
    <t>table  9 (Capital), N 37</t>
  </si>
  <si>
    <t>table  9 (Capital), N 3</t>
  </si>
  <si>
    <t>table  9 (Capital), N 5</t>
  </si>
  <si>
    <t>table  9 (Capital), N6</t>
  </si>
  <si>
    <t xml:space="preserve">table  9 (Capital), N 4, 8 </t>
  </si>
  <si>
    <t>TBC BANK</t>
  </si>
  <si>
    <t>Mamuka Khazaradze</t>
  </si>
  <si>
    <t>Badri Japaridze</t>
  </si>
  <si>
    <t>Vkhtang Butskhrikidze</t>
  </si>
  <si>
    <t>Giorgi Shagidze</t>
  </si>
  <si>
    <t>Nikoloz Enukidze</t>
  </si>
  <si>
    <t>Stephan Wilcke</t>
  </si>
  <si>
    <t>Stefano Marsaglia</t>
  </si>
  <si>
    <t>Eric J. Rajendra</t>
  </si>
  <si>
    <t>Nicholas Dominic Haag</t>
  </si>
  <si>
    <t>VAKHTANG BUTSKHRIKIDZE</t>
  </si>
  <si>
    <t>PAATA GADZADZE</t>
  </si>
  <si>
    <t>VANO BALIASHVILI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</si>
  <si>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</si>
  <si>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</si>
  <si>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</si>
  <si>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</si>
  <si>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</si>
  <si>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</si>
  <si>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</si>
  <si>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</si>
  <si>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</si>
  <si>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</si>
  <si>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>Vakhtang Butskhrikidze</t>
  </si>
  <si>
    <t>www.tbcbank.com.ge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</si>
  <si>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 92/04 June 2017  of the President of the National Bank of Georgia on “Disclosure requirements for commercial banks within Pillar 3” and other relevant decrees and regulations of NBG.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</si>
</sst>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2"/>
      <name val="Arial"/>
      <family val="2"/>
      <charset val="204"/>
    </font>
  </fonts>
  <fills count="7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61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84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5" fillId="0" borderId="0" xfId="0" applyFont="1"/>
    <xf numFmtId="0" fontId="86" fillId="0" borderId="0" xfId="0" applyFont="1"/>
    <xf numFmtId="0" fontId="2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0" fontId="2" fillId="0" borderId="1" xfId="0" applyFont="1" applyBorder="1"/>
    <xf numFmtId="0" fontId="87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5" fillId="0" borderId="70" xfId="0" applyFont="1" applyFill="1" applyBorder="1" applyAlignment="1">
      <alignment horizontal="center" vertical="center" wrapText="1"/>
    </xf>
    <xf numFmtId="193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8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8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5" fillId="0" borderId="3" xfId="0" applyNumberFormat="1" applyFont="1" applyFill="1" applyBorder="1" applyAlignment="1" applyProtection="1">
      <alignment vertical="center" wrapText="1"/>
      <protection locked="0"/>
    </xf>
    <xf numFmtId="193" fontId="85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right" vertical="center" wrapText="1"/>
    </xf>
    <xf numFmtId="193" fontId="45" fillId="0" borderId="3" xfId="0" applyNumberFormat="1" applyFont="1" applyFill="1" applyBorder="1" applyAlignment="1" applyProtection="1">
      <alignment vertical="center" wrapText="1"/>
      <protection locked="0"/>
    </xf>
    <xf numFmtId="0" fontId="86" fillId="0" borderId="0" xfId="0" applyFont="1" applyFill="1"/>
    <xf numFmtId="0" fontId="2" fillId="2" borderId="21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9" fillId="0" borderId="0" xfId="0" applyFont="1" applyAlignment="1">
      <alignment vertical="center"/>
    </xf>
    <xf numFmtId="0" fontId="90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90" fillId="0" borderId="0" xfId="0" applyFont="1" applyBorder="1"/>
    <xf numFmtId="0" fontId="46" fillId="0" borderId="0" xfId="0" applyFont="1" applyFill="1" applyAlignment="1">
      <alignment horizontal="center"/>
    </xf>
    <xf numFmtId="0" fontId="85" fillId="0" borderId="21" xfId="0" applyFont="1" applyBorder="1" applyAlignment="1">
      <alignment horizontal="center" vertical="center" wrapText="1"/>
    </xf>
    <xf numFmtId="0" fontId="85" fillId="0" borderId="3" xfId="0" applyFont="1" applyBorder="1" applyAlignment="1">
      <alignment vertical="center" wrapText="1"/>
    </xf>
    <xf numFmtId="3" fontId="85" fillId="36" borderId="3" xfId="0" applyNumberFormat="1" applyFont="1" applyFill="1" applyBorder="1" applyAlignment="1">
      <alignment vertical="center" wrapText="1"/>
    </xf>
    <xf numFmtId="3" fontId="85" fillId="36" borderId="22" xfId="0" applyNumberFormat="1" applyFont="1" applyFill="1" applyBorder="1" applyAlignment="1">
      <alignment vertical="center" wrapText="1"/>
    </xf>
    <xf numFmtId="3" fontId="85" fillId="0" borderId="3" xfId="0" applyNumberFormat="1" applyFont="1" applyBorder="1" applyAlignment="1">
      <alignment vertical="center" wrapText="1"/>
    </xf>
    <xf numFmtId="3" fontId="85" fillId="0" borderId="22" xfId="0" applyNumberFormat="1" applyFont="1" applyBorder="1" applyAlignment="1">
      <alignment vertical="center" wrapText="1"/>
    </xf>
    <xf numFmtId="14" fontId="2" fillId="3" borderId="3" xfId="8" quotePrefix="1" applyNumberFormat="1" applyFont="1" applyFill="1" applyBorder="1" applyAlignment="1" applyProtection="1">
      <alignment horizontal="left" vertical="center" wrapText="1"/>
      <protection locked="0"/>
    </xf>
    <xf numFmtId="3" fontId="85" fillId="0" borderId="3" xfId="0" applyNumberFormat="1" applyFont="1" applyFill="1" applyBorder="1" applyAlignment="1">
      <alignment vertical="center" wrapText="1"/>
    </xf>
    <xf numFmtId="0" fontId="85" fillId="0" borderId="3" xfId="0" applyFont="1" applyFill="1" applyBorder="1" applyAlignment="1">
      <alignment vertical="center" wrapText="1"/>
    </xf>
    <xf numFmtId="0" fontId="85" fillId="0" borderId="24" xfId="0" applyFont="1" applyBorder="1" applyAlignment="1">
      <alignment horizontal="center" vertical="center" wrapText="1"/>
    </xf>
    <xf numFmtId="0" fontId="87" fillId="0" borderId="25" xfId="0" applyFont="1" applyBorder="1" applyAlignment="1">
      <alignment vertical="center" wrapText="1"/>
    </xf>
    <xf numFmtId="3" fontId="85" fillId="36" borderId="25" xfId="0" applyNumberFormat="1" applyFont="1" applyFill="1" applyBorder="1" applyAlignment="1">
      <alignment vertical="center" wrapText="1"/>
    </xf>
    <xf numFmtId="3" fontId="85" fillId="36" borderId="26" xfId="0" applyNumberFormat="1" applyFont="1" applyFill="1" applyBorder="1" applyAlignment="1">
      <alignment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5" fillId="0" borderId="0" xfId="0" applyFont="1" applyAlignment="1">
      <alignment wrapText="1"/>
    </xf>
    <xf numFmtId="0" fontId="85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23" xfId="0" applyFont="1" applyBorder="1" applyAlignment="1"/>
    <xf numFmtId="0" fontId="86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5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6" fillId="0" borderId="3" xfId="0" applyFont="1" applyBorder="1"/>
    <xf numFmtId="0" fontId="85" fillId="0" borderId="7" xfId="0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/>
    </xf>
    <xf numFmtId="167" fontId="86" fillId="0" borderId="0" xfId="0" applyNumberFormat="1" applyFont="1"/>
    <xf numFmtId="0" fontId="85" fillId="0" borderId="0" xfId="0" applyFont="1" applyAlignment="1">
      <alignment vertical="center"/>
    </xf>
    <xf numFmtId="0" fontId="85" fillId="0" borderId="21" xfId="0" applyFont="1" applyBorder="1" applyAlignment="1">
      <alignment horizontal="center" vertical="center"/>
    </xf>
    <xf numFmtId="0" fontId="86" fillId="0" borderId="0" xfId="0" applyFont="1" applyAlignment="1"/>
    <xf numFmtId="0" fontId="85" fillId="0" borderId="13" xfId="0" applyFont="1" applyBorder="1" applyAlignment="1">
      <alignment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7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5" fillId="0" borderId="4" xfId="0" applyFont="1" applyFill="1" applyBorder="1" applyAlignment="1">
      <alignment horizontal="center" vertical="center" wrapText="1"/>
    </xf>
    <xf numFmtId="0" fontId="85" fillId="0" borderId="66" xfId="0" applyFont="1" applyFill="1" applyBorder="1" applyAlignment="1">
      <alignment horizontal="center" vertical="center" wrapText="1"/>
    </xf>
    <xf numFmtId="0" fontId="85" fillId="0" borderId="6" xfId="0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wrapText="1"/>
    </xf>
    <xf numFmtId="193" fontId="85" fillId="0" borderId="34" xfId="0" applyNumberFormat="1" applyFont="1" applyBorder="1" applyAlignment="1">
      <alignment vertical="center"/>
    </xf>
    <xf numFmtId="167" fontId="85" fillId="0" borderId="67" xfId="0" applyNumberFormat="1" applyFont="1" applyBorder="1" applyAlignment="1">
      <alignment horizontal="center"/>
    </xf>
    <xf numFmtId="167" fontId="86" fillId="0" borderId="0" xfId="0" applyNumberFormat="1" applyFont="1" applyBorder="1" applyAlignment="1">
      <alignment horizontal="center"/>
    </xf>
    <xf numFmtId="0" fontId="85" fillId="0" borderId="11" xfId="0" applyFont="1" applyBorder="1" applyAlignment="1">
      <alignment wrapText="1"/>
    </xf>
    <xf numFmtId="193" fontId="85" fillId="0" borderId="13" xfId="0" applyNumberFormat="1" applyFont="1" applyBorder="1" applyAlignment="1">
      <alignment vertical="center"/>
    </xf>
    <xf numFmtId="167" fontId="85" fillId="0" borderId="65" xfId="0" applyNumberFormat="1" applyFont="1" applyBorder="1" applyAlignment="1">
      <alignment horizontal="center"/>
    </xf>
    <xf numFmtId="193" fontId="89" fillId="0" borderId="13" xfId="0" applyNumberFormat="1" applyFont="1" applyBorder="1" applyAlignment="1">
      <alignment vertical="center"/>
    </xf>
    <xf numFmtId="167" fontId="89" fillId="0" borderId="65" xfId="0" applyNumberFormat="1" applyFont="1" applyBorder="1" applyAlignment="1">
      <alignment horizontal="center"/>
    </xf>
    <xf numFmtId="167" fontId="93" fillId="0" borderId="0" xfId="0" applyNumberFormat="1" applyFont="1" applyBorder="1" applyAlignment="1">
      <alignment horizontal="center"/>
    </xf>
    <xf numFmtId="193" fontId="85" fillId="36" borderId="13" xfId="0" applyNumberFormat="1" applyFont="1" applyFill="1" applyBorder="1" applyAlignment="1">
      <alignment vertical="center"/>
    </xf>
    <xf numFmtId="0" fontId="89" fillId="0" borderId="11" xfId="0" applyFont="1" applyBorder="1" applyAlignment="1">
      <alignment horizontal="right" wrapText="1"/>
    </xf>
    <xf numFmtId="0" fontId="85" fillId="0" borderId="12" xfId="0" applyFont="1" applyBorder="1" applyAlignment="1">
      <alignment wrapText="1"/>
    </xf>
    <xf numFmtId="193" fontId="85" fillId="0" borderId="14" xfId="0" applyNumberFormat="1" applyFont="1" applyBorder="1" applyAlignment="1">
      <alignment vertical="center"/>
    </xf>
    <xf numFmtId="167" fontId="85" fillId="0" borderId="68" xfId="0" applyNumberFormat="1" applyFont="1" applyBorder="1" applyAlignment="1">
      <alignment horizontal="center"/>
    </xf>
    <xf numFmtId="0" fontId="87" fillId="36" borderId="15" xfId="0" applyFont="1" applyFill="1" applyBorder="1" applyAlignment="1">
      <alignment wrapText="1"/>
    </xf>
    <xf numFmtId="193" fontId="87" fillId="36" borderId="16" xfId="0" applyNumberFormat="1" applyFont="1" applyFill="1" applyBorder="1" applyAlignment="1">
      <alignment vertical="center"/>
    </xf>
    <xf numFmtId="167" fontId="87" fillId="36" borderId="60" xfId="0" applyNumberFormat="1" applyFont="1" applyFill="1" applyBorder="1" applyAlignment="1">
      <alignment horizontal="center"/>
    </xf>
    <xf numFmtId="167" fontId="91" fillId="0" borderId="0" xfId="0" applyNumberFormat="1" applyFont="1" applyFill="1" applyBorder="1" applyAlignment="1">
      <alignment horizontal="center"/>
    </xf>
    <xf numFmtId="193" fontId="85" fillId="0" borderId="17" xfId="0" applyNumberFormat="1" applyFont="1" applyBorder="1" applyAlignment="1">
      <alignment vertical="center"/>
    </xf>
    <xf numFmtId="167" fontId="85" fillId="0" borderId="64" xfId="0" applyNumberFormat="1" applyFont="1" applyBorder="1" applyAlignment="1">
      <alignment horizontal="center"/>
    </xf>
    <xf numFmtId="0" fontId="89" fillId="0" borderId="12" xfId="0" applyFont="1" applyBorder="1" applyAlignment="1">
      <alignment horizontal="right" wrapText="1"/>
    </xf>
    <xf numFmtId="0" fontId="85" fillId="0" borderId="24" xfId="0" applyFont="1" applyBorder="1" applyAlignment="1">
      <alignment horizontal="center"/>
    </xf>
    <xf numFmtId="0" fontId="87" fillId="36" borderId="61" xfId="0" applyFont="1" applyFill="1" applyBorder="1" applyAlignment="1">
      <alignment wrapText="1"/>
    </xf>
    <xf numFmtId="193" fontId="87" fillId="36" borderId="62" xfId="0" applyNumberFormat="1" applyFont="1" applyFill="1" applyBorder="1" applyAlignment="1">
      <alignment vertical="center"/>
    </xf>
    <xf numFmtId="167" fontId="87" fillId="36" borderId="63" xfId="0" applyNumberFormat="1" applyFont="1" applyFill="1" applyBorder="1" applyAlignment="1">
      <alignment horizontal="center"/>
    </xf>
    <xf numFmtId="0" fontId="85" fillId="0" borderId="59" xfId="0" applyFont="1" applyBorder="1"/>
    <xf numFmtId="0" fontId="85" fillId="0" borderId="21" xfId="0" applyFont="1" applyBorder="1" applyAlignment="1">
      <alignment vertical="center"/>
    </xf>
    <xf numFmtId="193" fontId="85" fillId="0" borderId="3" xfId="0" applyNumberFormat="1" applyFont="1" applyBorder="1" applyAlignment="1"/>
    <xf numFmtId="0" fontId="90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5" fillId="36" borderId="25" xfId="0" applyNumberFormat="1" applyFont="1" applyFill="1" applyBorder="1"/>
    <xf numFmtId="0" fontId="87" fillId="0" borderId="0" xfId="0" applyFont="1" applyAlignment="1">
      <alignment horizontal="center"/>
    </xf>
    <xf numFmtId="0" fontId="85" fillId="0" borderId="18" xfId="0" applyFont="1" applyBorder="1"/>
    <xf numFmtId="0" fontId="85" fillId="0" borderId="20" xfId="0" applyFont="1" applyBorder="1"/>
    <xf numFmtId="0" fontId="85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5" fillId="0" borderId="21" xfId="0" applyNumberFormat="1" applyFont="1" applyBorder="1" applyAlignment="1"/>
    <xf numFmtId="193" fontId="85" fillId="0" borderId="22" xfId="0" applyNumberFormat="1" applyFont="1" applyBorder="1" applyAlignment="1"/>
    <xf numFmtId="193" fontId="85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5" fillId="36" borderId="24" xfId="0" applyNumberFormat="1" applyFont="1" applyFill="1" applyBorder="1"/>
    <xf numFmtId="193" fontId="85" fillId="36" borderId="26" xfId="0" applyNumberFormat="1" applyFont="1" applyFill="1" applyBorder="1"/>
    <xf numFmtId="193" fontId="85" fillId="36" borderId="57" xfId="0" applyNumberFormat="1" applyFont="1" applyFill="1" applyBorder="1"/>
    <xf numFmtId="0" fontId="85" fillId="0" borderId="0" xfId="0" applyFont="1" applyBorder="1" applyAlignment="1">
      <alignment vertical="center"/>
    </xf>
    <xf numFmtId="0" fontId="85" fillId="0" borderId="19" xfId="0" applyFont="1" applyBorder="1"/>
    <xf numFmtId="0" fontId="90" fillId="0" borderId="0" xfId="0" applyFont="1" applyAlignment="1">
      <alignment wrapText="1"/>
    </xf>
    <xf numFmtId="0" fontId="85" fillId="0" borderId="21" xfId="0" applyFont="1" applyBorder="1"/>
    <xf numFmtId="0" fontId="85" fillId="0" borderId="3" xfId="0" applyFont="1" applyBorder="1"/>
    <xf numFmtId="0" fontId="85" fillId="0" borderId="69" xfId="0" applyFont="1" applyBorder="1" applyAlignment="1">
      <alignment wrapText="1"/>
    </xf>
    <xf numFmtId="0" fontId="85" fillId="0" borderId="24" xfId="0" applyFont="1" applyBorder="1"/>
    <xf numFmtId="0" fontId="87" fillId="0" borderId="25" xfId="0" applyFont="1" applyBorder="1"/>
    <xf numFmtId="0" fontId="45" fillId="0" borderId="0" xfId="8" applyFont="1" applyFill="1" applyBorder="1" applyAlignment="1" applyProtection="1">
      <protection locked="0"/>
    </xf>
    <xf numFmtId="0" fontId="2" fillId="0" borderId="0" xfId="5" applyFont="1" applyFill="1" applyProtection="1">
      <protection locked="0"/>
    </xf>
    <xf numFmtId="0" fontId="45" fillId="0" borderId="58" xfId="8" applyFont="1" applyFill="1" applyBorder="1" applyAlignment="1" applyProtection="1">
      <protection locked="0"/>
    </xf>
    <xf numFmtId="0" fontId="45" fillId="0" borderId="19" xfId="8" applyFont="1" applyFill="1" applyBorder="1" applyAlignment="1" applyProtection="1">
      <alignment horizontal="center"/>
      <protection locked="0"/>
    </xf>
    <xf numFmtId="0" fontId="2" fillId="0" borderId="20" xfId="5" applyFont="1" applyFill="1" applyBorder="1" applyAlignment="1" applyProtection="1">
      <alignment horizontal="center"/>
      <protection locked="0"/>
    </xf>
    <xf numFmtId="0" fontId="2" fillId="3" borderId="21" xfId="15" applyFont="1" applyFill="1" applyBorder="1" applyAlignment="1" applyProtection="1">
      <alignment horizontal="left" vertical="center"/>
      <protection locked="0"/>
    </xf>
    <xf numFmtId="0" fontId="2" fillId="3" borderId="21" xfId="9" applyFont="1" applyFill="1" applyBorder="1" applyAlignment="1" applyProtection="1">
      <alignment horizontal="right" vertical="center"/>
      <protection locked="0"/>
    </xf>
    <xf numFmtId="193" fontId="2" fillId="0" borderId="3" xfId="8" applyNumberFormat="1" applyFont="1" applyFill="1" applyBorder="1" applyAlignment="1">
      <alignment horizontal="right" wrapText="1"/>
    </xf>
    <xf numFmtId="193" fontId="2" fillId="0" borderId="3" xfId="8" applyNumberFormat="1" applyFont="1" applyFill="1" applyBorder="1" applyAlignment="1" applyProtection="1">
      <alignment horizontal="right" wrapText="1"/>
      <protection locked="0"/>
    </xf>
    <xf numFmtId="193" fontId="2" fillId="36" borderId="22" xfId="1" applyNumberFormat="1" applyFont="1" applyFill="1" applyBorder="1" applyProtection="1">
      <protection locked="0"/>
    </xf>
    <xf numFmtId="193" fontId="2" fillId="0" borderId="0" xfId="5" applyNumberFormat="1" applyFont="1" applyFill="1" applyBorder="1" applyProtection="1">
      <protection locked="0"/>
    </xf>
    <xf numFmtId="3" fontId="2" fillId="3" borderId="3" xfId="16" applyNumberFormat="1" applyFont="1" applyFill="1" applyBorder="1" applyAlignment="1" applyProtection="1">
      <alignment horizontal="left" wrapText="1"/>
      <protection locked="0"/>
    </xf>
    <xf numFmtId="0" fontId="2" fillId="3" borderId="24" xfId="9" applyFont="1" applyFill="1" applyBorder="1" applyAlignment="1" applyProtection="1">
      <alignment horizontal="right" vertical="center"/>
      <protection locked="0"/>
    </xf>
    <xf numFmtId="193" fontId="45" fillId="36" borderId="25" xfId="16" applyNumberFormat="1" applyFont="1" applyFill="1" applyBorder="1" applyAlignment="1" applyProtection="1">
      <protection locked="0"/>
    </xf>
    <xf numFmtId="193" fontId="2" fillId="36" borderId="26" xfId="1" applyNumberFormat="1" applyFont="1" applyFill="1" applyBorder="1" applyProtection="1">
      <protection locked="0"/>
    </xf>
    <xf numFmtId="0" fontId="85" fillId="0" borderId="58" xfId="0" applyFont="1" applyBorder="1" applyAlignment="1">
      <alignment horizontal="center"/>
    </xf>
    <xf numFmtId="0" fontId="85" fillId="0" borderId="59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4" fillId="3" borderId="3" xfId="11" applyFont="1" applyFill="1" applyBorder="1" applyAlignment="1">
      <alignment horizontal="left" vertical="center"/>
    </xf>
    <xf numFmtId="0" fontId="92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4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4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4" fillId="3" borderId="3" xfId="9" applyFont="1" applyFill="1" applyBorder="1" applyAlignment="1" applyProtection="1">
      <alignment horizontal="left" vertical="center"/>
      <protection locked="0"/>
    </xf>
    <xf numFmtId="0" fontId="92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5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5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5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2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3" xfId="20960" applyFont="1" applyFill="1" applyBorder="1" applyAlignment="1" applyProtection="1">
      <alignment horizontal="left" wrapText="1" indent="1"/>
    </xf>
    <xf numFmtId="0" fontId="85" fillId="0" borderId="3" xfId="20960" applyFont="1" applyFill="1" applyBorder="1" applyAlignment="1" applyProtection="1">
      <alignment horizontal="left" wrapText="1" indent="1"/>
    </xf>
    <xf numFmtId="0" fontId="2" fillId="0" borderId="3" xfId="20960" applyFont="1" applyFill="1" applyBorder="1" applyAlignment="1" applyProtection="1">
      <alignment horizontal="left" wrapText="1" indent="1"/>
    </xf>
    <xf numFmtId="0" fontId="2" fillId="3" borderId="2" xfId="20960" applyFont="1" applyFill="1" applyBorder="1" applyAlignment="1" applyProtection="1">
      <alignment horizontal="right" indent="1"/>
    </xf>
    <xf numFmtId="0" fontId="2" fillId="0" borderId="2" xfId="20960" applyFont="1" applyFill="1" applyBorder="1" applyAlignment="1" applyProtection="1">
      <alignment horizontal="left" wrapText="1" indent="1"/>
    </xf>
    <xf numFmtId="0" fontId="95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5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5" fillId="0" borderId="0" xfId="0" applyFont="1" applyAlignment="1">
      <alignment horizontal="left" indent="1"/>
    </xf>
    <xf numFmtId="14" fontId="2" fillId="3" borderId="7" xfId="8" quotePrefix="1" applyNumberFormat="1" applyFont="1" applyFill="1" applyBorder="1" applyAlignment="1" applyProtection="1">
      <alignment horizontal="left"/>
      <protection locked="0"/>
    </xf>
    <xf numFmtId="193" fontId="85" fillId="0" borderId="22" xfId="0" applyNumberFormat="1" applyFont="1" applyFill="1" applyBorder="1" applyAlignment="1">
      <alignment horizontal="center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7" fillId="36" borderId="25" xfId="0" applyNumberFormat="1" applyFont="1" applyFill="1" applyBorder="1" applyAlignment="1">
      <alignment horizontal="center" vertical="center"/>
    </xf>
    <xf numFmtId="0" fontId="85" fillId="0" borderId="3" xfId="0" applyFont="1" applyBorder="1" applyAlignment="1">
      <alignment wrapText="1"/>
    </xf>
    <xf numFmtId="0" fontId="85" fillId="0" borderId="3" xfId="0" applyFont="1" applyFill="1" applyBorder="1" applyAlignment="1"/>
    <xf numFmtId="0" fontId="87" fillId="36" borderId="3" xfId="0" applyFont="1" applyFill="1" applyBorder="1" applyAlignment="1">
      <alignment wrapText="1"/>
    </xf>
    <xf numFmtId="0" fontId="87" fillId="36" borderId="25" xfId="0" applyFont="1" applyFill="1" applyBorder="1" applyAlignment="1">
      <alignment wrapText="1"/>
    </xf>
    <xf numFmtId="0" fontId="85" fillId="0" borderId="18" xfId="0" applyFont="1" applyBorder="1" applyAlignment="1">
      <alignment horizontal="center" vertical="center"/>
    </xf>
    <xf numFmtId="193" fontId="85" fillId="36" borderId="20" xfId="0" applyNumberFormat="1" applyFont="1" applyFill="1" applyBorder="1" applyAlignment="1">
      <alignment horizontal="center" vertical="center"/>
    </xf>
    <xf numFmtId="0" fontId="85" fillId="0" borderId="0" xfId="0" applyFont="1" applyAlignment="1"/>
    <xf numFmtId="193" fontId="85" fillId="0" borderId="22" xfId="0" applyNumberFormat="1" applyFont="1" applyBorder="1" applyAlignment="1">
      <alignment wrapText="1"/>
    </xf>
    <xf numFmtId="193" fontId="85" fillId="36" borderId="22" xfId="0" applyNumberFormat="1" applyFont="1" applyFill="1" applyBorder="1" applyAlignment="1">
      <alignment horizontal="center" vertical="center" wrapText="1"/>
    </xf>
    <xf numFmtId="193" fontId="85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5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3" borderId="3" xfId="15" applyFont="1" applyFill="1" applyBorder="1" applyAlignment="1" applyProtection="1">
      <alignment horizontal="center" vertical="center"/>
      <protection locked="0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left" vertical="center" wrapText="1" indent="2"/>
    </xf>
    <xf numFmtId="0" fontId="85" fillId="0" borderId="19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96" fillId="0" borderId="0" xfId="11" applyFont="1" applyFill="1" applyBorder="1" applyAlignment="1" applyProtection="1"/>
    <xf numFmtId="0" fontId="97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8" fillId="0" borderId="10" xfId="0" applyNumberFormat="1" applyFont="1" applyFill="1" applyBorder="1" applyAlignment="1">
      <alignment horizontal="left" vertical="center" wrapText="1"/>
    </xf>
    <xf numFmtId="0" fontId="97" fillId="0" borderId="10" xfId="0" applyNumberFormat="1" applyFont="1" applyFill="1" applyBorder="1" applyAlignment="1">
      <alignment vertical="center" wrapText="1"/>
    </xf>
    <xf numFmtId="0" fontId="85" fillId="0" borderId="3" xfId="15" applyFont="1" applyFill="1" applyBorder="1" applyAlignment="1" applyProtection="1">
      <alignment horizontal="center" vertical="center" wrapText="1"/>
      <protection locked="0"/>
    </xf>
    <xf numFmtId="0" fontId="2" fillId="3" borderId="22" xfId="5" applyFont="1" applyFill="1" applyBorder="1" applyAlignment="1" applyProtection="1">
      <alignment horizontal="center" vertical="center" wrapText="1"/>
      <protection locked="0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5" fillId="0" borderId="11" xfId="0" applyFont="1" applyFill="1" applyBorder="1" applyAlignment="1">
      <alignment wrapText="1"/>
    </xf>
    <xf numFmtId="0" fontId="85" fillId="0" borderId="3" xfId="0" applyFont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9" fillId="0" borderId="0" xfId="0" applyFont="1"/>
    <xf numFmtId="0" fontId="3" fillId="0" borderId="69" xfId="0" applyFont="1" applyBorder="1"/>
    <xf numFmtId="193" fontId="85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7" fillId="0" borderId="0" xfId="0" applyFont="1" applyFill="1" applyBorder="1" applyAlignment="1">
      <alignment horizontal="center" wrapText="1"/>
    </xf>
    <xf numFmtId="167" fontId="85" fillId="0" borderId="3" xfId="0" applyNumberFormat="1" applyFont="1" applyBorder="1" applyAlignment="1"/>
    <xf numFmtId="167" fontId="85" fillId="36" borderId="25" xfId="0" applyNumberFormat="1" applyFont="1" applyFill="1" applyBorder="1"/>
    <xf numFmtId="0" fontId="85" fillId="0" borderId="0" xfId="0" applyFont="1" applyFill="1" applyBorder="1" applyAlignment="1">
      <alignment vertical="center" wrapText="1"/>
    </xf>
    <xf numFmtId="0" fontId="85" fillId="0" borderId="75" xfId="0" applyFont="1" applyFill="1" applyBorder="1" applyAlignment="1">
      <alignment vertical="center" wrapText="1"/>
    </xf>
    <xf numFmtId="0" fontId="85" fillId="0" borderId="21" xfId="0" applyFont="1" applyFill="1" applyBorder="1"/>
    <xf numFmtId="0" fontId="87" fillId="0" borderId="3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/>
    </xf>
    <xf numFmtId="193" fontId="85" fillId="0" borderId="3" xfId="0" applyNumberFormat="1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left" indent="1"/>
    </xf>
    <xf numFmtId="193" fontId="89" fillId="0" borderId="3" xfId="0" applyNumberFormat="1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left" indent="1"/>
    </xf>
    <xf numFmtId="167" fontId="86" fillId="0" borderId="0" xfId="0" applyNumberFormat="1" applyFont="1" applyFill="1"/>
    <xf numFmtId="193" fontId="87" fillId="36" borderId="25" xfId="0" applyNumberFormat="1" applyFont="1" applyFill="1" applyBorder="1" applyAlignment="1">
      <alignment horizontal="left" vertical="center" wrapText="1"/>
    </xf>
    <xf numFmtId="0" fontId="87" fillId="0" borderId="1" xfId="0" applyFont="1" applyBorder="1" applyAlignment="1">
      <alignment horizontal="left"/>
    </xf>
    <xf numFmtId="0" fontId="87" fillId="36" borderId="83" xfId="0" applyFont="1" applyFill="1" applyBorder="1" applyAlignment="1">
      <alignment wrapText="1"/>
    </xf>
    <xf numFmtId="10" fontId="2" fillId="0" borderId="3" xfId="20962" applyNumberFormat="1" applyFont="1" applyBorder="1" applyAlignment="1" applyProtection="1">
      <alignment vertical="center" wrapText="1"/>
      <protection locked="0"/>
    </xf>
    <xf numFmtId="10" fontId="85" fillId="0" borderId="3" xfId="20962" applyNumberFormat="1" applyFont="1" applyBorder="1" applyAlignment="1" applyProtection="1">
      <alignment vertical="center" wrapText="1"/>
      <protection locked="0"/>
    </xf>
    <xf numFmtId="10" fontId="85" fillId="0" borderId="22" xfId="20962" applyNumberFormat="1" applyFont="1" applyBorder="1" applyAlignment="1" applyProtection="1">
      <alignment vertical="center" wrapText="1"/>
      <protection locked="0"/>
    </xf>
    <xf numFmtId="10" fontId="45" fillId="0" borderId="3" xfId="20962" applyNumberFormat="1" applyFont="1" applyFill="1" applyBorder="1" applyAlignment="1" applyProtection="1">
      <alignment vertical="center" wrapText="1"/>
      <protection locked="0"/>
    </xf>
    <xf numFmtId="10" fontId="85" fillId="0" borderId="3" xfId="20962" applyNumberFormat="1" applyFont="1" applyFill="1" applyBorder="1" applyAlignment="1" applyProtection="1">
      <alignment vertical="center" wrapText="1"/>
      <protection locked="0"/>
    </xf>
    <xf numFmtId="10" fontId="85" fillId="0" borderId="22" xfId="20962" applyNumberFormat="1" applyFont="1" applyFill="1" applyBorder="1" applyAlignment="1" applyProtection="1">
      <alignment vertical="center" wrapText="1"/>
      <protection locked="0"/>
    </xf>
    <xf numFmtId="10" fontId="45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5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5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8" fillId="2" borderId="3" xfId="20962" applyNumberFormat="1" applyFont="1" applyFill="1" applyBorder="1" applyAlignment="1" applyProtection="1">
      <alignment vertical="center"/>
      <protection locked="0"/>
    </xf>
    <xf numFmtId="10" fontId="88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8" fillId="2" borderId="25" xfId="20962" applyNumberFormat="1" applyFont="1" applyFill="1" applyBorder="1" applyAlignment="1" applyProtection="1">
      <alignment vertical="center"/>
      <protection locked="0"/>
    </xf>
    <xf numFmtId="10" fontId="88" fillId="2" borderId="26" xfId="20962" applyNumberFormat="1" applyFont="1" applyFill="1" applyBorder="1" applyAlignment="1" applyProtection="1">
      <alignment vertical="center"/>
      <protection locked="0"/>
    </xf>
    <xf numFmtId="0" fontId="85" fillId="0" borderId="12" xfId="0" applyFont="1" applyBorder="1" applyAlignment="1">
      <alignment horizontal="right" wrapText="1"/>
    </xf>
    <xf numFmtId="0" fontId="89" fillId="0" borderId="11" xfId="0" applyFont="1" applyFill="1" applyBorder="1" applyAlignment="1">
      <alignment horizontal="left" wrapText="1" indent="1"/>
    </xf>
    <xf numFmtId="0" fontId="89" fillId="0" borderId="11" xfId="0" applyFont="1" applyFill="1" applyBorder="1" applyAlignment="1">
      <alignment horizontal="right" wrapText="1" indent="1"/>
    </xf>
    <xf numFmtId="167" fontId="46" fillId="0" borderId="65" xfId="0" applyNumberFormat="1" applyFont="1" applyFill="1" applyBorder="1" applyAlignment="1">
      <alignment horizontal="center"/>
    </xf>
    <xf numFmtId="14" fontId="2" fillId="0" borderId="0" xfId="0" applyNumberFormat="1" applyFont="1"/>
    <xf numFmtId="14" fontId="85" fillId="0" borderId="0" xfId="0" applyNumberFormat="1" applyFont="1"/>
    <xf numFmtId="0" fontId="2" fillId="0" borderId="84" xfId="0" applyFont="1" applyBorder="1" applyAlignment="1">
      <alignment vertical="center"/>
    </xf>
    <xf numFmtId="0" fontId="2" fillId="0" borderId="72" xfId="0" applyFont="1" applyBorder="1" applyAlignment="1">
      <alignment wrapText="1"/>
    </xf>
    <xf numFmtId="10" fontId="85" fillId="0" borderId="23" xfId="20962" applyNumberFormat="1" applyFont="1" applyBorder="1" applyAlignment="1"/>
    <xf numFmtId="10" fontId="85" fillId="0" borderId="85" xfId="20962" applyNumberFormat="1" applyFont="1" applyBorder="1" applyAlignment="1"/>
    <xf numFmtId="14" fontId="85" fillId="0" borderId="0" xfId="0" applyNumberFormat="1" applyFont="1" applyAlignment="1">
      <alignment horizontal="left"/>
    </xf>
    <xf numFmtId="0" fontId="101" fillId="70" borderId="3" xfId="0" applyFont="1" applyFill="1" applyBorder="1" applyAlignment="1" applyProtection="1">
      <alignment horizontal="right" vertical="center"/>
      <protection locked="0"/>
    </xf>
    <xf numFmtId="0" fontId="95" fillId="0" borderId="72" xfId="0" applyFont="1" applyBorder="1" applyAlignment="1">
      <alignment horizontal="left" wrapText="1"/>
    </xf>
    <xf numFmtId="0" fontId="95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7" fillId="0" borderId="4" xfId="0" applyFont="1" applyBorder="1" applyAlignment="1">
      <alignment horizontal="center" vertical="center"/>
    </xf>
    <xf numFmtId="0" fontId="87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5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center" vertical="center" wrapText="1"/>
    </xf>
    <xf numFmtId="0" fontId="45" fillId="0" borderId="3" xfId="11" applyFont="1" applyFill="1" applyBorder="1" applyAlignment="1" applyProtection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100" fillId="3" borderId="78" xfId="13" applyFont="1" applyFill="1" applyBorder="1" applyAlignment="1" applyProtection="1">
      <alignment horizontal="center" vertical="center" wrapText="1"/>
      <protection locked="0"/>
    </xf>
    <xf numFmtId="0" fontId="100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7" fillId="0" borderId="55" xfId="0" applyFont="1" applyBorder="1" applyAlignment="1">
      <alignment horizontal="center" vertical="center" wrapText="1"/>
    </xf>
    <xf numFmtId="0" fontId="87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7" fillId="0" borderId="81" xfId="0" applyFont="1" applyBorder="1" applyAlignment="1">
      <alignment horizontal="center"/>
    </xf>
    <xf numFmtId="0" fontId="87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20963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B2" sqref="B2"/>
    </sheetView>
  </sheetViews>
  <sheetFormatPr defaultColWidth="9.140625" defaultRowHeight="14.25"/>
  <cols>
    <col min="1" max="1" width="10.28515625" style="5" customWidth="1"/>
    <col min="2" max="2" width="134.7109375" style="6" bestFit="1" customWidth="1"/>
    <col min="3" max="3" width="39.42578125" style="6" customWidth="1"/>
    <col min="4" max="6" width="9.140625" style="6"/>
    <col min="7" max="7" width="25" style="6" customWidth="1"/>
    <col min="8" max="16384" width="9.140625" style="6"/>
  </cols>
  <sheetData>
    <row r="1" spans="1:3" ht="15">
      <c r="A1" s="223"/>
      <c r="B1" s="285" t="s">
        <v>374</v>
      </c>
      <c r="C1" s="223"/>
    </row>
    <row r="2" spans="1:3">
      <c r="A2" s="286">
        <v>1</v>
      </c>
      <c r="B2" s="287" t="s">
        <v>375</v>
      </c>
      <c r="C2" s="130" t="s">
        <v>418</v>
      </c>
    </row>
    <row r="3" spans="1:3">
      <c r="A3" s="286">
        <v>2</v>
      </c>
      <c r="B3" s="288" t="s">
        <v>371</v>
      </c>
      <c r="C3" s="130" t="s">
        <v>419</v>
      </c>
    </row>
    <row r="4" spans="1:3">
      <c r="A4" s="286">
        <v>3</v>
      </c>
      <c r="B4" s="289" t="s">
        <v>376</v>
      </c>
      <c r="C4" s="130" t="s">
        <v>441</v>
      </c>
    </row>
    <row r="5" spans="1:3" ht="15">
      <c r="A5" s="290">
        <v>4</v>
      </c>
      <c r="B5" s="291" t="s">
        <v>372</v>
      </c>
      <c r="C5" s="414" t="s">
        <v>442</v>
      </c>
    </row>
    <row r="6" spans="1:3" s="292" customFormat="1" ht="45.75" customHeight="1">
      <c r="A6" s="415" t="s">
        <v>443</v>
      </c>
      <c r="B6" s="416"/>
      <c r="C6" s="416"/>
    </row>
    <row r="7" spans="1:3" ht="15">
      <c r="A7" s="293" t="s">
        <v>37</v>
      </c>
      <c r="B7" s="285" t="s">
        <v>373</v>
      </c>
    </row>
    <row r="8" spans="1:3">
      <c r="A8" s="223">
        <v>1</v>
      </c>
      <c r="B8" s="345" t="s">
        <v>27</v>
      </c>
    </row>
    <row r="9" spans="1:3">
      <c r="A9" s="223">
        <v>2</v>
      </c>
      <c r="B9" s="346" t="s">
        <v>28</v>
      </c>
    </row>
    <row r="10" spans="1:3">
      <c r="A10" s="223">
        <v>3</v>
      </c>
      <c r="B10" s="346" t="s">
        <v>29</v>
      </c>
    </row>
    <row r="11" spans="1:3">
      <c r="A11" s="223">
        <v>4</v>
      </c>
      <c r="B11" s="346" t="s">
        <v>30</v>
      </c>
      <c r="C11" s="136"/>
    </row>
    <row r="12" spans="1:3">
      <c r="A12" s="223">
        <v>5</v>
      </c>
      <c r="B12" s="346" t="s">
        <v>31</v>
      </c>
    </row>
    <row r="13" spans="1:3">
      <c r="A13" s="223">
        <v>6</v>
      </c>
      <c r="B13" s="347" t="s">
        <v>383</v>
      </c>
    </row>
    <row r="14" spans="1:3">
      <c r="A14" s="223">
        <v>7</v>
      </c>
      <c r="B14" s="346" t="s">
        <v>377</v>
      </c>
    </row>
    <row r="15" spans="1:3">
      <c r="A15" s="223">
        <v>8</v>
      </c>
      <c r="B15" s="346" t="s">
        <v>378</v>
      </c>
    </row>
    <row r="16" spans="1:3">
      <c r="A16" s="223">
        <v>9</v>
      </c>
      <c r="B16" s="346" t="s">
        <v>32</v>
      </c>
    </row>
    <row r="17" spans="1:2">
      <c r="A17" s="223">
        <v>10</v>
      </c>
      <c r="B17" s="346" t="s">
        <v>33</v>
      </c>
    </row>
    <row r="18" spans="1:2">
      <c r="A18" s="223">
        <v>11</v>
      </c>
      <c r="B18" s="347" t="s">
        <v>379</v>
      </c>
    </row>
    <row r="19" spans="1:2">
      <c r="A19" s="223">
        <v>12</v>
      </c>
      <c r="B19" s="347" t="s">
        <v>34</v>
      </c>
    </row>
    <row r="20" spans="1:2">
      <c r="A20" s="223">
        <v>13</v>
      </c>
      <c r="B20" s="348" t="s">
        <v>380</v>
      </c>
    </row>
    <row r="21" spans="1:2">
      <c r="A21" s="223">
        <v>14</v>
      </c>
      <c r="B21" s="347" t="s">
        <v>35</v>
      </c>
    </row>
    <row r="22" spans="1:2">
      <c r="A22" s="294">
        <v>15</v>
      </c>
      <c r="B22" s="347" t="s">
        <v>36</v>
      </c>
    </row>
    <row r="23" spans="1:2">
      <c r="A23" s="139"/>
      <c r="B23" s="26"/>
    </row>
    <row r="24" spans="1:2">
      <c r="A24" s="139"/>
      <c r="B24" s="26"/>
    </row>
    <row r="25" spans="1:2">
      <c r="A25" s="139"/>
      <c r="B25" s="26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7" location="'10. CC2'!A1" display="Reconciliation of regulatory capital to balance sheet "/>
    <hyperlink ref="B18" location="'11. CRWA '!A1" display="Credit risk weighted risk exposures"/>
    <hyperlink ref="B19" location="'12. CRM'!A1" display="Credit risk mitigation"/>
    <hyperlink ref="B20" location="'13. CRME '!A1" display="Standardized approach: Credit risk, effect of credit risk mitigation"/>
    <hyperlink ref="B21" location="'14. CICR'!A1" display="Currency induced credit risk (CICR)"/>
    <hyperlink ref="B22" location="'15. CCR '!A1" display="Counterparty credit risk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C55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A5" sqref="A5"/>
    </sheetView>
  </sheetViews>
  <sheetFormatPr defaultColWidth="9.140625" defaultRowHeight="12.75"/>
  <cols>
    <col min="1" max="1" width="9.5703125" style="139" bestFit="1" customWidth="1"/>
    <col min="2" max="2" width="132.42578125" style="5" customWidth="1"/>
    <col min="3" max="3" width="18.42578125" style="5" customWidth="1"/>
    <col min="4" max="16384" width="9.140625" style="5"/>
  </cols>
  <sheetData>
    <row r="1" spans="1:3">
      <c r="A1" s="3" t="s">
        <v>38</v>
      </c>
      <c r="B1" s="5" t="str">
        <f>'1. key ratios '!B1</f>
        <v>TBC BANK</v>
      </c>
    </row>
    <row r="2" spans="1:3" s="125" customFormat="1" ht="15.75" customHeight="1">
      <c r="A2" s="125" t="s">
        <v>39</v>
      </c>
      <c r="B2" s="413">
        <f>'1. key ratios '!B2</f>
        <v>42916</v>
      </c>
    </row>
    <row r="3" spans="1:3" s="125" customFormat="1" ht="15.75" customHeight="1"/>
    <row r="4" spans="1:3" ht="13.5" thickBot="1">
      <c r="A4" s="139" t="s">
        <v>270</v>
      </c>
      <c r="B4" s="204" t="s">
        <v>269</v>
      </c>
    </row>
    <row r="5" spans="1:3">
      <c r="A5" s="140" t="s">
        <v>12</v>
      </c>
      <c r="B5" s="141"/>
      <c r="C5" s="142" t="s">
        <v>81</v>
      </c>
    </row>
    <row r="6" spans="1:3">
      <c r="A6" s="143">
        <v>1</v>
      </c>
      <c r="B6" s="144" t="s">
        <v>268</v>
      </c>
      <c r="C6" s="145">
        <f>SUM(C7:C11)</f>
        <v>1416384483.8917108</v>
      </c>
    </row>
    <row r="7" spans="1:3">
      <c r="A7" s="143">
        <v>2</v>
      </c>
      <c r="B7" s="146" t="s">
        <v>267</v>
      </c>
      <c r="C7" s="147">
        <v>21015907.600000001</v>
      </c>
    </row>
    <row r="8" spans="1:3">
      <c r="A8" s="143">
        <v>3</v>
      </c>
      <c r="B8" s="148" t="s">
        <v>266</v>
      </c>
      <c r="C8" s="147">
        <v>521190198.81999999</v>
      </c>
    </row>
    <row r="9" spans="1:3">
      <c r="A9" s="143">
        <v>4</v>
      </c>
      <c r="B9" s="148" t="s">
        <v>265</v>
      </c>
      <c r="C9" s="147">
        <v>70040845.019999996</v>
      </c>
    </row>
    <row r="10" spans="1:3">
      <c r="A10" s="143">
        <v>5</v>
      </c>
      <c r="B10" s="148" t="s">
        <v>264</v>
      </c>
      <c r="C10" s="147">
        <v>13281492.18</v>
      </c>
    </row>
    <row r="11" spans="1:3">
      <c r="A11" s="143">
        <v>6</v>
      </c>
      <c r="B11" s="149" t="s">
        <v>263</v>
      </c>
      <c r="C11" s="147">
        <v>790856040.27171099</v>
      </c>
    </row>
    <row r="12" spans="1:3" s="110" customFormat="1">
      <c r="A12" s="143">
        <v>7</v>
      </c>
      <c r="B12" s="144" t="s">
        <v>262</v>
      </c>
      <c r="C12" s="150">
        <f>SUM(C13:C27)</f>
        <v>177414668.98999998</v>
      </c>
    </row>
    <row r="13" spans="1:3" s="110" customFormat="1">
      <c r="A13" s="143">
        <v>8</v>
      </c>
      <c r="B13" s="151" t="s">
        <v>261</v>
      </c>
      <c r="C13" s="152">
        <v>70040845.019999996</v>
      </c>
    </row>
    <row r="14" spans="1:3" s="110" customFormat="1" ht="25.5">
      <c r="A14" s="143">
        <v>9</v>
      </c>
      <c r="B14" s="153" t="s">
        <v>260</v>
      </c>
      <c r="C14" s="152">
        <v>0</v>
      </c>
    </row>
    <row r="15" spans="1:3" s="110" customFormat="1">
      <c r="A15" s="143">
        <v>10</v>
      </c>
      <c r="B15" s="154" t="s">
        <v>259</v>
      </c>
      <c r="C15" s="152">
        <v>86279476.5</v>
      </c>
    </row>
    <row r="16" spans="1:3" s="110" customFormat="1">
      <c r="A16" s="143">
        <v>11</v>
      </c>
      <c r="B16" s="155" t="s">
        <v>258</v>
      </c>
      <c r="C16" s="152">
        <v>0</v>
      </c>
    </row>
    <row r="17" spans="1:3" s="110" customFormat="1">
      <c r="A17" s="143">
        <v>12</v>
      </c>
      <c r="B17" s="154" t="s">
        <v>257</v>
      </c>
      <c r="C17" s="152">
        <v>0</v>
      </c>
    </row>
    <row r="18" spans="1:3" s="110" customFormat="1">
      <c r="A18" s="143">
        <v>13</v>
      </c>
      <c r="B18" s="154" t="s">
        <v>256</v>
      </c>
      <c r="C18" s="152">
        <v>0</v>
      </c>
    </row>
    <row r="19" spans="1:3" s="110" customFormat="1">
      <c r="A19" s="143">
        <v>14</v>
      </c>
      <c r="B19" s="154" t="s">
        <v>255</v>
      </c>
      <c r="C19" s="152">
        <v>0</v>
      </c>
    </row>
    <row r="20" spans="1:3" s="110" customFormat="1">
      <c r="A20" s="143">
        <v>15</v>
      </c>
      <c r="B20" s="154" t="s">
        <v>254</v>
      </c>
      <c r="C20" s="152">
        <v>0</v>
      </c>
    </row>
    <row r="21" spans="1:3" s="110" customFormat="1" ht="25.5">
      <c r="A21" s="143">
        <v>16</v>
      </c>
      <c r="B21" s="153" t="s">
        <v>253</v>
      </c>
      <c r="C21" s="152">
        <v>0</v>
      </c>
    </row>
    <row r="22" spans="1:3" s="110" customFormat="1">
      <c r="A22" s="143">
        <v>17</v>
      </c>
      <c r="B22" s="156" t="s">
        <v>252</v>
      </c>
      <c r="C22" s="152">
        <v>21094347.470000003</v>
      </c>
    </row>
    <row r="23" spans="1:3" s="110" customFormat="1">
      <c r="A23" s="143">
        <v>18</v>
      </c>
      <c r="B23" s="153" t="s">
        <v>251</v>
      </c>
      <c r="C23" s="152">
        <v>0</v>
      </c>
    </row>
    <row r="24" spans="1:3" s="110" customFormat="1" ht="25.5">
      <c r="A24" s="143">
        <v>19</v>
      </c>
      <c r="B24" s="153" t="s">
        <v>228</v>
      </c>
      <c r="C24" s="152">
        <v>0</v>
      </c>
    </row>
    <row r="25" spans="1:3" s="110" customFormat="1">
      <c r="A25" s="143">
        <v>20</v>
      </c>
      <c r="B25" s="157" t="s">
        <v>250</v>
      </c>
      <c r="C25" s="152">
        <v>0</v>
      </c>
    </row>
    <row r="26" spans="1:3" s="110" customFormat="1">
      <c r="A26" s="143">
        <v>21</v>
      </c>
      <c r="B26" s="157" t="s">
        <v>249</v>
      </c>
      <c r="C26" s="152">
        <v>0</v>
      </c>
    </row>
    <row r="27" spans="1:3" s="110" customFormat="1">
      <c r="A27" s="143">
        <v>22</v>
      </c>
      <c r="B27" s="157" t="s">
        <v>248</v>
      </c>
      <c r="C27" s="152">
        <v>0</v>
      </c>
    </row>
    <row r="28" spans="1:3" s="110" customFormat="1">
      <c r="A28" s="143">
        <v>23</v>
      </c>
      <c r="B28" s="158" t="s">
        <v>247</v>
      </c>
      <c r="C28" s="150">
        <f>C6-C12</f>
        <v>1238969814.9017107</v>
      </c>
    </row>
    <row r="29" spans="1:3" s="110" customFormat="1">
      <c r="A29" s="159"/>
      <c r="B29" s="160"/>
      <c r="C29" s="152"/>
    </row>
    <row r="30" spans="1:3" s="110" customFormat="1">
      <c r="A30" s="159">
        <v>24</v>
      </c>
      <c r="B30" s="158" t="s">
        <v>246</v>
      </c>
      <c r="C30" s="150">
        <f>C31+C34</f>
        <v>43910400</v>
      </c>
    </row>
    <row r="31" spans="1:3" s="110" customFormat="1">
      <c r="A31" s="159">
        <v>25</v>
      </c>
      <c r="B31" s="148" t="s">
        <v>245</v>
      </c>
      <c r="C31" s="161">
        <f>C32+C33</f>
        <v>43910400</v>
      </c>
    </row>
    <row r="32" spans="1:3" s="110" customFormat="1">
      <c r="A32" s="159">
        <v>26</v>
      </c>
      <c r="B32" s="162" t="s">
        <v>331</v>
      </c>
      <c r="C32" s="152">
        <v>0</v>
      </c>
    </row>
    <row r="33" spans="1:3" s="110" customFormat="1">
      <c r="A33" s="159">
        <v>27</v>
      </c>
      <c r="B33" s="162" t="s">
        <v>244</v>
      </c>
      <c r="C33" s="152">
        <v>43910400</v>
      </c>
    </row>
    <row r="34" spans="1:3" s="110" customFormat="1">
      <c r="A34" s="159">
        <v>28</v>
      </c>
      <c r="B34" s="148" t="s">
        <v>243</v>
      </c>
      <c r="C34" s="152">
        <v>0</v>
      </c>
    </row>
    <row r="35" spans="1:3" s="110" customFormat="1">
      <c r="A35" s="159">
        <v>29</v>
      </c>
      <c r="B35" s="158" t="s">
        <v>242</v>
      </c>
      <c r="C35" s="150">
        <f>SUM(C36:C40)</f>
        <v>0</v>
      </c>
    </row>
    <row r="36" spans="1:3" s="110" customFormat="1">
      <c r="A36" s="159">
        <v>30</v>
      </c>
      <c r="B36" s="153" t="s">
        <v>241</v>
      </c>
      <c r="C36" s="152">
        <v>0</v>
      </c>
    </row>
    <row r="37" spans="1:3" s="110" customFormat="1">
      <c r="A37" s="159">
        <v>31</v>
      </c>
      <c r="B37" s="154" t="s">
        <v>240</v>
      </c>
      <c r="C37" s="152">
        <v>0</v>
      </c>
    </row>
    <row r="38" spans="1:3" s="110" customFormat="1" ht="25.5">
      <c r="A38" s="159">
        <v>32</v>
      </c>
      <c r="B38" s="153" t="s">
        <v>239</v>
      </c>
      <c r="C38" s="152">
        <v>0</v>
      </c>
    </row>
    <row r="39" spans="1:3" s="110" customFormat="1" ht="25.5">
      <c r="A39" s="159">
        <v>33</v>
      </c>
      <c r="B39" s="153" t="s">
        <v>228</v>
      </c>
      <c r="C39" s="152">
        <v>0</v>
      </c>
    </row>
    <row r="40" spans="1:3" s="110" customFormat="1">
      <c r="A40" s="159">
        <v>34</v>
      </c>
      <c r="B40" s="157" t="s">
        <v>238</v>
      </c>
      <c r="C40" s="152">
        <v>0</v>
      </c>
    </row>
    <row r="41" spans="1:3" s="110" customFormat="1">
      <c r="A41" s="159">
        <v>35</v>
      </c>
      <c r="B41" s="158" t="s">
        <v>237</v>
      </c>
      <c r="C41" s="150">
        <f>C30-C35</f>
        <v>43910400</v>
      </c>
    </row>
    <row r="42" spans="1:3" s="110" customFormat="1">
      <c r="A42" s="159"/>
      <c r="B42" s="160"/>
      <c r="C42" s="152"/>
    </row>
    <row r="43" spans="1:3" s="110" customFormat="1">
      <c r="A43" s="159">
        <v>36</v>
      </c>
      <c r="B43" s="163" t="s">
        <v>236</v>
      </c>
      <c r="C43" s="150">
        <f>SUM(C44:C46)</f>
        <v>449880675.84387434</v>
      </c>
    </row>
    <row r="44" spans="1:3" s="110" customFormat="1">
      <c r="A44" s="159">
        <v>37</v>
      </c>
      <c r="B44" s="148" t="s">
        <v>235</v>
      </c>
      <c r="C44" s="152">
        <v>311063386.36150002</v>
      </c>
    </row>
    <row r="45" spans="1:3" s="110" customFormat="1">
      <c r="A45" s="159">
        <v>38</v>
      </c>
      <c r="B45" s="148" t="s">
        <v>234</v>
      </c>
      <c r="C45" s="152">
        <v>0</v>
      </c>
    </row>
    <row r="46" spans="1:3" s="110" customFormat="1">
      <c r="A46" s="159">
        <v>39</v>
      </c>
      <c r="B46" s="148" t="s">
        <v>233</v>
      </c>
      <c r="C46" s="152">
        <v>138817289.48237434</v>
      </c>
    </row>
    <row r="47" spans="1:3" s="110" customFormat="1">
      <c r="A47" s="159">
        <v>40</v>
      </c>
      <c r="B47" s="163" t="s">
        <v>232</v>
      </c>
      <c r="C47" s="150">
        <f>SUM(C48:C51)</f>
        <v>0</v>
      </c>
    </row>
    <row r="48" spans="1:3" s="110" customFormat="1">
      <c r="A48" s="159">
        <v>41</v>
      </c>
      <c r="B48" s="153" t="s">
        <v>231</v>
      </c>
      <c r="C48" s="152">
        <v>0</v>
      </c>
    </row>
    <row r="49" spans="1:3" s="110" customFormat="1">
      <c r="A49" s="159">
        <v>42</v>
      </c>
      <c r="B49" s="154" t="s">
        <v>230</v>
      </c>
      <c r="C49" s="152">
        <v>0</v>
      </c>
    </row>
    <row r="50" spans="1:3" s="110" customFormat="1">
      <c r="A50" s="159">
        <v>43</v>
      </c>
      <c r="B50" s="153" t="s">
        <v>229</v>
      </c>
      <c r="C50" s="152">
        <v>0</v>
      </c>
    </row>
    <row r="51" spans="1:3" s="110" customFormat="1" ht="25.5">
      <c r="A51" s="159">
        <v>44</v>
      </c>
      <c r="B51" s="153" t="s">
        <v>228</v>
      </c>
      <c r="C51" s="152">
        <v>0</v>
      </c>
    </row>
    <row r="52" spans="1:3" s="110" customFormat="1" ht="13.5" thickBot="1">
      <c r="A52" s="164">
        <v>45</v>
      </c>
      <c r="B52" s="165" t="s">
        <v>227</v>
      </c>
      <c r="C52" s="166">
        <f>C43-C47</f>
        <v>449880675.84387434</v>
      </c>
    </row>
    <row r="55" spans="1:3">
      <c r="B55" s="5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4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A5" sqref="A5"/>
    </sheetView>
  </sheetViews>
  <sheetFormatPr defaultColWidth="9.140625" defaultRowHeight="14.25"/>
  <cols>
    <col min="1" max="1" width="10.7109375" style="5" customWidth="1"/>
    <col min="2" max="2" width="91.85546875" style="5" customWidth="1"/>
    <col min="3" max="3" width="53.140625" style="5" customWidth="1"/>
    <col min="4" max="4" width="32.28515625" style="5" customWidth="1"/>
    <col min="5" max="5" width="9.42578125" style="6" customWidth="1"/>
    <col min="6" max="16384" width="9.140625" style="6"/>
  </cols>
  <sheetData>
    <row r="1" spans="1:6">
      <c r="A1" s="3" t="s">
        <v>38</v>
      </c>
      <c r="B1" s="5" t="str">
        <f>'1. key ratios '!B1</f>
        <v>TBC BANK</v>
      </c>
      <c r="E1" s="5"/>
      <c r="F1" s="5"/>
    </row>
    <row r="2" spans="1:6" s="125" customFormat="1" ht="15.75" customHeight="1">
      <c r="A2" s="3" t="s">
        <v>39</v>
      </c>
      <c r="B2" s="413">
        <f>'1. key ratios '!B2</f>
        <v>42916</v>
      </c>
    </row>
    <row r="3" spans="1:6" s="125" customFormat="1" ht="15.75" customHeight="1">
      <c r="A3" s="167"/>
    </row>
    <row r="4" spans="1:6" s="125" customFormat="1" ht="15.75" customHeight="1" thickBot="1">
      <c r="A4" s="125" t="s">
        <v>94</v>
      </c>
      <c r="B4" s="316" t="s">
        <v>315</v>
      </c>
      <c r="D4" s="61" t="s">
        <v>81</v>
      </c>
    </row>
    <row r="5" spans="1:6" ht="25.5">
      <c r="A5" s="168" t="s">
        <v>12</v>
      </c>
      <c r="B5" s="351" t="s">
        <v>370</v>
      </c>
      <c r="C5" s="169" t="s">
        <v>101</v>
      </c>
      <c r="D5" s="170" t="s">
        <v>102</v>
      </c>
    </row>
    <row r="6" spans="1:6">
      <c r="A6" s="132">
        <v>1</v>
      </c>
      <c r="B6" s="171" t="s">
        <v>43</v>
      </c>
      <c r="C6" s="172">
        <v>377400203.21420002</v>
      </c>
      <c r="D6" s="173"/>
      <c r="E6" s="174"/>
    </row>
    <row r="7" spans="1:6">
      <c r="A7" s="132">
        <v>2</v>
      </c>
      <c r="B7" s="175" t="s">
        <v>44</v>
      </c>
      <c r="C7" s="176">
        <v>1220771263.9078</v>
      </c>
      <c r="D7" s="177"/>
      <c r="E7" s="174"/>
    </row>
    <row r="8" spans="1:6">
      <c r="A8" s="132">
        <v>3</v>
      </c>
      <c r="B8" s="175" t="s">
        <v>45</v>
      </c>
      <c r="C8" s="176">
        <v>552272411.72449994</v>
      </c>
      <c r="D8" s="177"/>
      <c r="E8" s="174"/>
    </row>
    <row r="9" spans="1:6">
      <c r="A9" s="132">
        <v>4</v>
      </c>
      <c r="B9" s="175" t="s">
        <v>46</v>
      </c>
      <c r="C9" s="176">
        <v>0</v>
      </c>
      <c r="D9" s="177"/>
      <c r="E9" s="174"/>
    </row>
    <row r="10" spans="1:6">
      <c r="A10" s="132">
        <v>5</v>
      </c>
      <c r="B10" s="175" t="s">
        <v>47</v>
      </c>
      <c r="C10" s="176">
        <v>987061389.91090012</v>
      </c>
      <c r="D10" s="177"/>
      <c r="E10" s="174"/>
    </row>
    <row r="11" spans="1:6">
      <c r="A11" s="132">
        <v>6.1</v>
      </c>
      <c r="B11" s="317" t="s">
        <v>48</v>
      </c>
      <c r="C11" s="178">
        <v>7381188628.8938999</v>
      </c>
      <c r="D11" s="179"/>
      <c r="E11" s="180"/>
    </row>
    <row r="12" spans="1:6">
      <c r="A12" s="132">
        <v>6.2</v>
      </c>
      <c r="B12" s="404" t="s">
        <v>49</v>
      </c>
      <c r="C12" s="178">
        <v>-345287140.40110004</v>
      </c>
      <c r="D12" s="179"/>
      <c r="E12" s="180"/>
    </row>
    <row r="13" spans="1:6">
      <c r="A13" s="132" t="s">
        <v>407</v>
      </c>
      <c r="B13" s="405" t="s">
        <v>72</v>
      </c>
      <c r="C13" s="178">
        <v>138817289.48237434</v>
      </c>
      <c r="D13" s="179" t="s">
        <v>410</v>
      </c>
      <c r="E13" s="180"/>
    </row>
    <row r="14" spans="1:6">
      <c r="A14" s="132">
        <v>6</v>
      </c>
      <c r="B14" s="175" t="s">
        <v>50</v>
      </c>
      <c r="C14" s="181">
        <f>C11+C12</f>
        <v>7035901488.4927998</v>
      </c>
      <c r="D14" s="179"/>
      <c r="E14" s="174"/>
    </row>
    <row r="15" spans="1:6">
      <c r="A15" s="132">
        <v>7</v>
      </c>
      <c r="B15" s="175" t="s">
        <v>51</v>
      </c>
      <c r="C15" s="176">
        <v>84318790.618399993</v>
      </c>
      <c r="D15" s="177"/>
      <c r="E15" s="174"/>
    </row>
    <row r="16" spans="1:6">
      <c r="A16" s="132">
        <v>8</v>
      </c>
      <c r="B16" s="349" t="s">
        <v>222</v>
      </c>
      <c r="C16" s="176">
        <v>59180572.589999996</v>
      </c>
      <c r="D16" s="177"/>
      <c r="E16" s="174"/>
    </row>
    <row r="17" spans="1:5">
      <c r="A17" s="132">
        <v>9</v>
      </c>
      <c r="B17" s="175" t="s">
        <v>52</v>
      </c>
      <c r="C17" s="176">
        <v>44444548.350000001</v>
      </c>
      <c r="D17" s="177"/>
      <c r="E17" s="174"/>
    </row>
    <row r="18" spans="1:5">
      <c r="A18" s="132">
        <v>9.1</v>
      </c>
      <c r="B18" s="182" t="s">
        <v>408</v>
      </c>
      <c r="C18" s="178">
        <v>21094347.470000003</v>
      </c>
      <c r="D18" s="177" t="s">
        <v>411</v>
      </c>
      <c r="E18" s="174"/>
    </row>
    <row r="19" spans="1:5">
      <c r="A19" s="132">
        <v>10</v>
      </c>
      <c r="B19" s="175" t="s">
        <v>53</v>
      </c>
      <c r="C19" s="176">
        <v>432566757.16000003</v>
      </c>
      <c r="D19" s="177"/>
      <c r="E19" s="174"/>
    </row>
    <row r="20" spans="1:5">
      <c r="A20" s="132">
        <v>10.1</v>
      </c>
      <c r="B20" s="182" t="s">
        <v>98</v>
      </c>
      <c r="C20" s="176">
        <v>86279476.5</v>
      </c>
      <c r="D20" s="406" t="s">
        <v>100</v>
      </c>
      <c r="E20" s="174"/>
    </row>
    <row r="21" spans="1:5">
      <c r="A21" s="132">
        <v>11</v>
      </c>
      <c r="B21" s="183" t="s">
        <v>54</v>
      </c>
      <c r="C21" s="184">
        <v>209461584.19959998</v>
      </c>
      <c r="D21" s="185"/>
      <c r="E21" s="174"/>
    </row>
    <row r="22" spans="1:5" ht="15">
      <c r="A22" s="132">
        <v>12</v>
      </c>
      <c r="B22" s="186" t="s">
        <v>55</v>
      </c>
      <c r="C22" s="187">
        <f>SUM(C6:C10,C14:C17,C19,C21)</f>
        <v>11003379010.168201</v>
      </c>
      <c r="D22" s="188"/>
      <c r="E22" s="189"/>
    </row>
    <row r="23" spans="1:5">
      <c r="A23" s="132">
        <v>13</v>
      </c>
      <c r="B23" s="175" t="s">
        <v>57</v>
      </c>
      <c r="C23" s="190">
        <v>107869242.228</v>
      </c>
      <c r="D23" s="191"/>
      <c r="E23" s="174"/>
    </row>
    <row r="24" spans="1:5">
      <c r="A24" s="132">
        <v>14</v>
      </c>
      <c r="B24" s="175" t="s">
        <v>58</v>
      </c>
      <c r="C24" s="176">
        <v>2671714415.0219002</v>
      </c>
      <c r="D24" s="177"/>
      <c r="E24" s="174"/>
    </row>
    <row r="25" spans="1:5">
      <c r="A25" s="132">
        <v>15</v>
      </c>
      <c r="B25" s="175" t="s">
        <v>59</v>
      </c>
      <c r="C25" s="176">
        <v>1692608121.8464999</v>
      </c>
      <c r="D25" s="177"/>
      <c r="E25" s="174"/>
    </row>
    <row r="26" spans="1:5">
      <c r="A26" s="132">
        <v>16</v>
      </c>
      <c r="B26" s="175" t="s">
        <v>60</v>
      </c>
      <c r="C26" s="176">
        <v>2344586758.7276001</v>
      </c>
      <c r="D26" s="177"/>
      <c r="E26" s="174"/>
    </row>
    <row r="27" spans="1:5">
      <c r="A27" s="132">
        <v>17</v>
      </c>
      <c r="B27" s="175" t="s">
        <v>61</v>
      </c>
      <c r="C27" s="176">
        <v>0</v>
      </c>
      <c r="D27" s="177"/>
      <c r="E27" s="174"/>
    </row>
    <row r="28" spans="1:5">
      <c r="A28" s="132">
        <v>18</v>
      </c>
      <c r="B28" s="175" t="s">
        <v>62</v>
      </c>
      <c r="C28" s="176">
        <v>2077396822.54</v>
      </c>
      <c r="D28" s="177"/>
      <c r="E28" s="174"/>
    </row>
    <row r="29" spans="1:5">
      <c r="A29" s="132">
        <v>19</v>
      </c>
      <c r="B29" s="175" t="s">
        <v>63</v>
      </c>
      <c r="C29" s="176">
        <v>49248457.616599999</v>
      </c>
      <c r="D29" s="177"/>
      <c r="E29" s="174"/>
    </row>
    <row r="30" spans="1:5">
      <c r="A30" s="132">
        <v>20</v>
      </c>
      <c r="B30" s="175" t="s">
        <v>64</v>
      </c>
      <c r="C30" s="176">
        <v>215185659.89030001</v>
      </c>
      <c r="D30" s="177"/>
      <c r="E30" s="174"/>
    </row>
    <row r="31" spans="1:5">
      <c r="A31" s="132">
        <v>21</v>
      </c>
      <c r="B31" s="183" t="s">
        <v>65</v>
      </c>
      <c r="C31" s="176">
        <v>428385050</v>
      </c>
      <c r="D31" s="177"/>
      <c r="E31" s="174"/>
    </row>
    <row r="32" spans="1:5">
      <c r="A32" s="132">
        <v>21.1</v>
      </c>
      <c r="B32" s="192" t="s">
        <v>99</v>
      </c>
      <c r="C32" s="176">
        <v>43910400</v>
      </c>
      <c r="D32" s="177" t="s">
        <v>412</v>
      </c>
      <c r="E32" s="174"/>
    </row>
    <row r="33" spans="1:5">
      <c r="A33" s="132"/>
      <c r="B33" s="192" t="s">
        <v>99</v>
      </c>
      <c r="C33" s="176">
        <v>311063386.36150002</v>
      </c>
      <c r="D33" s="177" t="s">
        <v>413</v>
      </c>
      <c r="E33" s="174"/>
    </row>
    <row r="34" spans="1:5" ht="15">
      <c r="A34" s="132">
        <v>22</v>
      </c>
      <c r="B34" s="186" t="s">
        <v>66</v>
      </c>
      <c r="C34" s="187">
        <f>SUM(C23:C31)</f>
        <v>9586994527.8709011</v>
      </c>
      <c r="D34" s="188"/>
      <c r="E34" s="189"/>
    </row>
    <row r="35" spans="1:5">
      <c r="A35" s="132">
        <v>23</v>
      </c>
      <c r="B35" s="183" t="s">
        <v>68</v>
      </c>
      <c r="C35" s="176">
        <v>21015907.600000001</v>
      </c>
      <c r="D35" s="177"/>
      <c r="E35" s="174"/>
    </row>
    <row r="36" spans="1:5">
      <c r="A36" s="132">
        <v>24</v>
      </c>
      <c r="B36" s="183" t="s">
        <v>69</v>
      </c>
      <c r="C36" s="176">
        <v>0</v>
      </c>
      <c r="D36" s="177"/>
      <c r="E36" s="174"/>
    </row>
    <row r="37" spans="1:5">
      <c r="A37" s="132">
        <v>25</v>
      </c>
      <c r="B37" s="183" t="s">
        <v>70</v>
      </c>
      <c r="C37" s="176">
        <v>0</v>
      </c>
      <c r="D37" s="177"/>
      <c r="E37" s="174"/>
    </row>
    <row r="38" spans="1:5">
      <c r="A38" s="132">
        <v>26</v>
      </c>
      <c r="B38" s="183" t="s">
        <v>71</v>
      </c>
      <c r="C38" s="176">
        <v>534471691</v>
      </c>
      <c r="D38" s="177"/>
      <c r="E38" s="174"/>
    </row>
    <row r="39" spans="1:5">
      <c r="A39" s="132">
        <v>26.1</v>
      </c>
      <c r="B39" s="403" t="s">
        <v>409</v>
      </c>
      <c r="C39" s="176">
        <v>521190198.81999999</v>
      </c>
      <c r="D39" s="177" t="s">
        <v>414</v>
      </c>
      <c r="E39" s="174"/>
    </row>
    <row r="40" spans="1:5">
      <c r="A40" s="132">
        <v>26.2</v>
      </c>
      <c r="B40" s="403" t="s">
        <v>409</v>
      </c>
      <c r="C40" s="176">
        <v>13281492.18</v>
      </c>
      <c r="D40" s="177" t="s">
        <v>415</v>
      </c>
      <c r="E40" s="174"/>
    </row>
    <row r="41" spans="1:5">
      <c r="A41" s="132">
        <v>27</v>
      </c>
      <c r="B41" s="183" t="s">
        <v>72</v>
      </c>
      <c r="C41" s="176">
        <v>0</v>
      </c>
      <c r="D41" s="177"/>
      <c r="E41" s="174"/>
    </row>
    <row r="42" spans="1:5">
      <c r="A42" s="132">
        <v>28</v>
      </c>
      <c r="B42" s="183" t="s">
        <v>73</v>
      </c>
      <c r="C42" s="176">
        <v>790856038.38600004</v>
      </c>
      <c r="D42" s="177" t="s">
        <v>416</v>
      </c>
      <c r="E42" s="174"/>
    </row>
    <row r="43" spans="1:5">
      <c r="A43" s="132">
        <v>29</v>
      </c>
      <c r="B43" s="183" t="s">
        <v>74</v>
      </c>
      <c r="C43" s="176">
        <v>70040845.019999996</v>
      </c>
      <c r="D43" s="177" t="s">
        <v>417</v>
      </c>
      <c r="E43" s="174"/>
    </row>
    <row r="44" spans="1:5" ht="15.75" thickBot="1">
      <c r="A44" s="193">
        <v>30</v>
      </c>
      <c r="B44" s="194" t="s">
        <v>292</v>
      </c>
      <c r="C44" s="195">
        <f>SUM(C41:C43,C35:C38)</f>
        <v>1416384482.006</v>
      </c>
      <c r="D44" s="196"/>
      <c r="E44" s="1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22"/>
  <sheetViews>
    <sheetView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2.75"/>
  <cols>
    <col min="1" max="1" width="10.5703125" style="5" bestFit="1" customWidth="1"/>
    <col min="2" max="2" width="95" style="5" customWidth="1"/>
    <col min="3" max="3" width="33.85546875" style="5" customWidth="1"/>
    <col min="4" max="4" width="16.42578125" style="5" bestFit="1" customWidth="1"/>
    <col min="5" max="5" width="13" style="5" bestFit="1" customWidth="1"/>
    <col min="6" max="6" width="16.42578125" style="5" bestFit="1" customWidth="1"/>
    <col min="7" max="7" width="13" style="5" bestFit="1" customWidth="1"/>
    <col min="8" max="8" width="13.28515625" style="5" bestFit="1" customWidth="1"/>
    <col min="9" max="9" width="13" style="5" bestFit="1" customWidth="1"/>
    <col min="10" max="10" width="13.28515625" style="5" bestFit="1" customWidth="1"/>
    <col min="11" max="11" width="13" style="5" bestFit="1" customWidth="1"/>
    <col min="12" max="16" width="13" style="59" bestFit="1" customWidth="1"/>
    <col min="17" max="17" width="14.7109375" style="59" customWidth="1"/>
    <col min="18" max="18" width="13" style="59" bestFit="1" customWidth="1"/>
    <col min="19" max="19" width="34.85546875" style="59" customWidth="1"/>
    <col min="20" max="16384" width="9.140625" style="59"/>
  </cols>
  <sheetData>
    <row r="1" spans="1:19">
      <c r="A1" s="3" t="s">
        <v>38</v>
      </c>
      <c r="B1" s="5" t="str">
        <f>'1. key ratios '!B1</f>
        <v>TBC BANK</v>
      </c>
    </row>
    <row r="2" spans="1:19">
      <c r="A2" s="3" t="s">
        <v>39</v>
      </c>
      <c r="B2" s="413">
        <f>'1. key ratios '!B2</f>
        <v>42916</v>
      </c>
      <c r="C2" s="408"/>
    </row>
    <row r="4" spans="1:19" ht="26.25" thickBot="1">
      <c r="A4" s="5" t="s">
        <v>273</v>
      </c>
      <c r="B4" s="372" t="s">
        <v>405</v>
      </c>
    </row>
    <row r="5" spans="1:19" s="359" customFormat="1">
      <c r="A5" s="354"/>
      <c r="B5" s="355"/>
      <c r="C5" s="356" t="s">
        <v>0</v>
      </c>
      <c r="D5" s="356" t="s">
        <v>1</v>
      </c>
      <c r="E5" s="356" t="s">
        <v>2</v>
      </c>
      <c r="F5" s="356" t="s">
        <v>3</v>
      </c>
      <c r="G5" s="356" t="s">
        <v>4</v>
      </c>
      <c r="H5" s="356" t="s">
        <v>11</v>
      </c>
      <c r="I5" s="356" t="s">
        <v>14</v>
      </c>
      <c r="J5" s="356" t="s">
        <v>15</v>
      </c>
      <c r="K5" s="356" t="s">
        <v>16</v>
      </c>
      <c r="L5" s="356" t="s">
        <v>17</v>
      </c>
      <c r="M5" s="356" t="s">
        <v>18</v>
      </c>
      <c r="N5" s="356" t="s">
        <v>19</v>
      </c>
      <c r="O5" s="356" t="s">
        <v>388</v>
      </c>
      <c r="P5" s="356" t="s">
        <v>389</v>
      </c>
      <c r="Q5" s="356" t="s">
        <v>390</v>
      </c>
      <c r="R5" s="357" t="s">
        <v>391</v>
      </c>
      <c r="S5" s="358" t="s">
        <v>392</v>
      </c>
    </row>
    <row r="6" spans="1:19" s="359" customFormat="1" ht="99" customHeight="1">
      <c r="A6" s="360"/>
      <c r="B6" s="441" t="s">
        <v>393</v>
      </c>
      <c r="C6" s="437">
        <v>0</v>
      </c>
      <c r="D6" s="438"/>
      <c r="E6" s="437">
        <v>0.2</v>
      </c>
      <c r="F6" s="438"/>
      <c r="G6" s="437">
        <v>0.35</v>
      </c>
      <c r="H6" s="438"/>
      <c r="I6" s="437">
        <v>0.5</v>
      </c>
      <c r="J6" s="438"/>
      <c r="K6" s="437">
        <v>0.75</v>
      </c>
      <c r="L6" s="438"/>
      <c r="M6" s="437">
        <v>1</v>
      </c>
      <c r="N6" s="438"/>
      <c r="O6" s="437">
        <v>1.5</v>
      </c>
      <c r="P6" s="438"/>
      <c r="Q6" s="437">
        <v>2.5</v>
      </c>
      <c r="R6" s="438"/>
      <c r="S6" s="439" t="s">
        <v>272</v>
      </c>
    </row>
    <row r="7" spans="1:19" s="359" customFormat="1" ht="30.75" customHeight="1">
      <c r="A7" s="360"/>
      <c r="B7" s="442"/>
      <c r="C7" s="350" t="s">
        <v>275</v>
      </c>
      <c r="D7" s="350" t="s">
        <v>274</v>
      </c>
      <c r="E7" s="350" t="s">
        <v>275</v>
      </c>
      <c r="F7" s="350" t="s">
        <v>274</v>
      </c>
      <c r="G7" s="350" t="s">
        <v>275</v>
      </c>
      <c r="H7" s="350" t="s">
        <v>274</v>
      </c>
      <c r="I7" s="350" t="s">
        <v>275</v>
      </c>
      <c r="J7" s="350" t="s">
        <v>274</v>
      </c>
      <c r="K7" s="350" t="s">
        <v>275</v>
      </c>
      <c r="L7" s="350" t="s">
        <v>274</v>
      </c>
      <c r="M7" s="350" t="s">
        <v>275</v>
      </c>
      <c r="N7" s="350" t="s">
        <v>274</v>
      </c>
      <c r="O7" s="350" t="s">
        <v>275</v>
      </c>
      <c r="P7" s="350" t="s">
        <v>274</v>
      </c>
      <c r="Q7" s="350" t="s">
        <v>275</v>
      </c>
      <c r="R7" s="350" t="s">
        <v>274</v>
      </c>
      <c r="S7" s="440"/>
    </row>
    <row r="8" spans="1:19" s="200" customFormat="1">
      <c r="A8" s="198">
        <v>1</v>
      </c>
      <c r="B8" s="1" t="s">
        <v>104</v>
      </c>
      <c r="C8" s="199">
        <v>875761736.25000012</v>
      </c>
      <c r="D8" s="199">
        <v>0</v>
      </c>
      <c r="E8" s="199">
        <v>124529977.009488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951699958.94501185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373">
        <f>$C$6*SUM(C8:D8)+$E$6*SUM(E8:F8)+$G$6*SUM(G8:H8)+$I$6*SUM(I8:J8)+$K$6*SUM(K8:L8)+$M$6*SUM(M8:N8)+$O$6*SUM(O8:P8)+$Q$6*SUM(Q8:R8)</f>
        <v>976605954.3469094</v>
      </c>
    </row>
    <row r="9" spans="1:19" s="200" customFormat="1">
      <c r="A9" s="198">
        <v>2</v>
      </c>
      <c r="B9" s="1" t="s">
        <v>105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373">
        <f t="shared" ref="S9:S21" si="0">$C$6*SUM(C9:D9)+$E$6*SUM(E9:F9)+$G$6*SUM(G9:H9)+$I$6*SUM(I9:J9)+$K$6*SUM(K9:L9)+$M$6*SUM(M9:N9)+$O$6*SUM(O9:P9)+$Q$6*SUM(Q9:R9)</f>
        <v>0</v>
      </c>
    </row>
    <row r="10" spans="1:19" s="200" customFormat="1">
      <c r="A10" s="198">
        <v>3</v>
      </c>
      <c r="B10" s="1" t="s">
        <v>294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2042.73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373">
        <f t="shared" si="0"/>
        <v>2042.73</v>
      </c>
    </row>
    <row r="11" spans="1:19" s="200" customFormat="1">
      <c r="A11" s="198">
        <v>4</v>
      </c>
      <c r="B11" s="1" t="s">
        <v>106</v>
      </c>
      <c r="C11" s="199">
        <v>222259119.2987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48558046.0713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373">
        <f t="shared" si="0"/>
        <v>24279023.03565</v>
      </c>
    </row>
    <row r="12" spans="1:19" s="200" customFormat="1">
      <c r="A12" s="198">
        <v>5</v>
      </c>
      <c r="B12" s="1" t="s">
        <v>107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373">
        <f t="shared" si="0"/>
        <v>0</v>
      </c>
    </row>
    <row r="13" spans="1:19" s="200" customFormat="1">
      <c r="A13" s="198">
        <v>6</v>
      </c>
      <c r="B13" s="1" t="s">
        <v>108</v>
      </c>
      <c r="C13" s="199">
        <v>0</v>
      </c>
      <c r="D13" s="199">
        <v>0</v>
      </c>
      <c r="E13" s="199">
        <v>526433767.91609973</v>
      </c>
      <c r="F13" s="199">
        <v>535568.625</v>
      </c>
      <c r="G13" s="199">
        <v>0</v>
      </c>
      <c r="H13" s="199">
        <v>0</v>
      </c>
      <c r="I13" s="199">
        <v>19594220.708599996</v>
      </c>
      <c r="J13" s="199">
        <v>21996482.339687999</v>
      </c>
      <c r="K13" s="199">
        <v>0</v>
      </c>
      <c r="L13" s="199">
        <v>0</v>
      </c>
      <c r="M13" s="199">
        <v>28427269.308699999</v>
      </c>
      <c r="N13" s="199">
        <v>18415893.748682</v>
      </c>
      <c r="O13" s="199">
        <v>896498.22830000008</v>
      </c>
      <c r="P13" s="199">
        <v>0</v>
      </c>
      <c r="Q13" s="199">
        <v>0</v>
      </c>
      <c r="R13" s="199">
        <v>0</v>
      </c>
      <c r="S13" s="373">
        <f t="shared" si="0"/>
        <v>174377129.23219594</v>
      </c>
    </row>
    <row r="14" spans="1:19" s="200" customFormat="1">
      <c r="A14" s="198">
        <v>7</v>
      </c>
      <c r="B14" s="1" t="s">
        <v>109</v>
      </c>
      <c r="C14" s="199">
        <v>0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1950087013.2235641</v>
      </c>
      <c r="N14" s="199">
        <v>362013163.64660698</v>
      </c>
      <c r="O14" s="199">
        <v>0</v>
      </c>
      <c r="P14" s="199">
        <v>0</v>
      </c>
      <c r="Q14" s="199">
        <v>0</v>
      </c>
      <c r="R14" s="199">
        <v>0</v>
      </c>
      <c r="S14" s="373">
        <f t="shared" si="0"/>
        <v>2312100176.8701711</v>
      </c>
    </row>
    <row r="15" spans="1:19" s="200" customFormat="1">
      <c r="A15" s="198">
        <v>8</v>
      </c>
      <c r="B15" s="1" t="s">
        <v>110</v>
      </c>
      <c r="C15" s="199">
        <v>1.5544891357421875E-4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2176200869.3270254</v>
      </c>
      <c r="L15" s="199">
        <v>64064572.189332001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373">
        <f t="shared" si="0"/>
        <v>1680199081.1372681</v>
      </c>
    </row>
    <row r="16" spans="1:19" s="200" customFormat="1">
      <c r="A16" s="198">
        <v>9</v>
      </c>
      <c r="B16" s="1" t="s">
        <v>111</v>
      </c>
      <c r="C16" s="199">
        <v>-8.4489583969116211E-5</v>
      </c>
      <c r="D16" s="199">
        <v>0</v>
      </c>
      <c r="E16" s="199">
        <v>0</v>
      </c>
      <c r="F16" s="199">
        <v>0</v>
      </c>
      <c r="G16" s="199">
        <v>465223199.35399377</v>
      </c>
      <c r="H16" s="199">
        <v>7170801.4501469992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373">
        <f t="shared" si="0"/>
        <v>165337900.28144926</v>
      </c>
    </row>
    <row r="17" spans="1:19" s="200" customFormat="1">
      <c r="A17" s="198">
        <v>10</v>
      </c>
      <c r="B17" s="1" t="s">
        <v>112</v>
      </c>
      <c r="C17" s="199">
        <v>-3.4194439649581909E-5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2568759.6111200005</v>
      </c>
      <c r="J17" s="199">
        <v>0</v>
      </c>
      <c r="K17" s="199">
        <v>0</v>
      </c>
      <c r="L17" s="199">
        <v>0</v>
      </c>
      <c r="M17" s="199">
        <v>42680100.406842001</v>
      </c>
      <c r="N17" s="199">
        <v>11201.507955999999</v>
      </c>
      <c r="O17" s="199">
        <v>28875502.813258998</v>
      </c>
      <c r="P17" s="199">
        <v>365788.06421800004</v>
      </c>
      <c r="Q17" s="199">
        <v>0</v>
      </c>
      <c r="R17" s="199">
        <v>0</v>
      </c>
      <c r="S17" s="373">
        <f t="shared" si="0"/>
        <v>87837618.036573499</v>
      </c>
    </row>
    <row r="18" spans="1:19" s="200" customFormat="1">
      <c r="A18" s="198">
        <v>11</v>
      </c>
      <c r="B18" s="1" t="s">
        <v>113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12223552.965328</v>
      </c>
      <c r="P18" s="199">
        <v>0</v>
      </c>
      <c r="Q18" s="199">
        <v>11840203.619999997</v>
      </c>
      <c r="R18" s="199">
        <v>0</v>
      </c>
      <c r="S18" s="373">
        <f t="shared" si="0"/>
        <v>47935838.497991994</v>
      </c>
    </row>
    <row r="19" spans="1:19" s="200" customFormat="1">
      <c r="A19" s="198">
        <v>12</v>
      </c>
      <c r="B19" s="1" t="s">
        <v>114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373">
        <f t="shared" si="0"/>
        <v>0</v>
      </c>
    </row>
    <row r="20" spans="1:19" s="200" customFormat="1">
      <c r="A20" s="198">
        <v>13</v>
      </c>
      <c r="B20" s="1" t="s">
        <v>271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373">
        <f t="shared" si="0"/>
        <v>0</v>
      </c>
    </row>
    <row r="21" spans="1:19" s="200" customFormat="1">
      <c r="A21" s="198">
        <v>14</v>
      </c>
      <c r="B21" s="1" t="s">
        <v>116</v>
      </c>
      <c r="C21" s="199">
        <v>377400203.21418524</v>
      </c>
      <c r="D21" s="199">
        <v>0</v>
      </c>
      <c r="E21" s="199">
        <v>22240769.640000004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2996891989.0398579</v>
      </c>
      <c r="N21" s="199">
        <v>73888890.866061002</v>
      </c>
      <c r="O21" s="199">
        <v>0</v>
      </c>
      <c r="P21" s="199">
        <v>0</v>
      </c>
      <c r="Q21" s="199">
        <v>75469114.200000003</v>
      </c>
      <c r="R21" s="199">
        <v>0</v>
      </c>
      <c r="S21" s="373">
        <f t="shared" si="0"/>
        <v>3263901819.333919</v>
      </c>
    </row>
    <row r="22" spans="1:19" ht="13.5" thickBot="1">
      <c r="A22" s="201"/>
      <c r="B22" s="202" t="s">
        <v>117</v>
      </c>
      <c r="C22" s="203">
        <f>SUM(C8:C21)</f>
        <v>1475421058.7629223</v>
      </c>
      <c r="D22" s="203">
        <f t="shared" ref="D22:J22" si="1">SUM(D8:D21)</f>
        <v>0</v>
      </c>
      <c r="E22" s="203">
        <f t="shared" si="1"/>
        <v>673204514.56558776</v>
      </c>
      <c r="F22" s="203">
        <f t="shared" si="1"/>
        <v>535568.625</v>
      </c>
      <c r="G22" s="203">
        <f t="shared" si="1"/>
        <v>465223199.35399377</v>
      </c>
      <c r="H22" s="203">
        <f t="shared" si="1"/>
        <v>7170801.4501469992</v>
      </c>
      <c r="I22" s="203">
        <f t="shared" si="1"/>
        <v>70721026.39102</v>
      </c>
      <c r="J22" s="203">
        <f t="shared" si="1"/>
        <v>21996482.339687999</v>
      </c>
      <c r="K22" s="203">
        <f t="shared" ref="K22:S22" si="2">SUM(K8:K21)</f>
        <v>2176200869.3270254</v>
      </c>
      <c r="L22" s="203">
        <f t="shared" si="2"/>
        <v>64064572.189332001</v>
      </c>
      <c r="M22" s="203">
        <f t="shared" si="2"/>
        <v>5969788373.6539764</v>
      </c>
      <c r="N22" s="203">
        <f t="shared" si="2"/>
        <v>454329149.76930606</v>
      </c>
      <c r="O22" s="203">
        <f t="shared" si="2"/>
        <v>41995554.006887004</v>
      </c>
      <c r="P22" s="203">
        <f t="shared" si="2"/>
        <v>365788.06421800004</v>
      </c>
      <c r="Q22" s="203">
        <f t="shared" si="2"/>
        <v>87309317.819999993</v>
      </c>
      <c r="R22" s="203">
        <f t="shared" si="2"/>
        <v>0</v>
      </c>
      <c r="S22" s="374">
        <f t="shared" si="2"/>
        <v>8732576583.5021286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V28"/>
  <sheetViews>
    <sheetView zoomScaleNormal="10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2.75"/>
  <cols>
    <col min="1" max="1" width="10.5703125" style="5" bestFit="1" customWidth="1"/>
    <col min="2" max="2" width="63.7109375" style="5" bestFit="1" customWidth="1"/>
    <col min="3" max="3" width="19" style="5" customWidth="1"/>
    <col min="4" max="4" width="19.5703125" style="5" customWidth="1"/>
    <col min="5" max="5" width="31.140625" style="5" customWidth="1"/>
    <col min="6" max="6" width="29.140625" style="5" customWidth="1"/>
    <col min="7" max="7" width="28.5703125" style="5" customWidth="1"/>
    <col min="8" max="8" width="26.42578125" style="5" customWidth="1"/>
    <col min="9" max="9" width="23.7109375" style="5" customWidth="1"/>
    <col min="10" max="10" width="21.5703125" style="5" customWidth="1"/>
    <col min="11" max="11" width="15.7109375" style="5" customWidth="1"/>
    <col min="12" max="12" width="13.28515625" style="5" customWidth="1"/>
    <col min="13" max="13" width="20.85546875" style="5" customWidth="1"/>
    <col min="14" max="14" width="19.28515625" style="5" customWidth="1"/>
    <col min="15" max="15" width="18.42578125" style="5" customWidth="1"/>
    <col min="16" max="16" width="19" style="5" customWidth="1"/>
    <col min="17" max="17" width="20.28515625" style="5" customWidth="1"/>
    <col min="18" max="18" width="18" style="5" customWidth="1"/>
    <col min="19" max="19" width="36" style="5" customWidth="1"/>
    <col min="20" max="20" width="26.140625" style="5" customWidth="1"/>
    <col min="21" max="21" width="24.85546875" style="5" customWidth="1"/>
    <col min="22" max="22" width="20" style="5" customWidth="1"/>
    <col min="23" max="16384" width="9.140625" style="59"/>
  </cols>
  <sheetData>
    <row r="1" spans="1:22">
      <c r="A1" s="3" t="s">
        <v>38</v>
      </c>
      <c r="B1" s="5" t="str">
        <f>'1. key ratios '!B1</f>
        <v>TBC BANK</v>
      </c>
    </row>
    <row r="2" spans="1:22">
      <c r="A2" s="3" t="s">
        <v>39</v>
      </c>
      <c r="B2" s="413">
        <f>'1. key ratios '!B2</f>
        <v>42916</v>
      </c>
    </row>
    <row r="4" spans="1:22" ht="13.5" thickBot="1">
      <c r="A4" s="5" t="s">
        <v>396</v>
      </c>
      <c r="B4" s="204" t="s">
        <v>103</v>
      </c>
      <c r="V4" s="61" t="s">
        <v>81</v>
      </c>
    </row>
    <row r="5" spans="1:22" ht="12.75" customHeight="1">
      <c r="A5" s="205"/>
      <c r="B5" s="206"/>
      <c r="C5" s="443" t="s">
        <v>306</v>
      </c>
      <c r="D5" s="444"/>
      <c r="E5" s="444"/>
      <c r="F5" s="444"/>
      <c r="G5" s="444"/>
      <c r="H5" s="444"/>
      <c r="I5" s="444"/>
      <c r="J5" s="444"/>
      <c r="K5" s="444"/>
      <c r="L5" s="445"/>
      <c r="M5" s="446" t="s">
        <v>307</v>
      </c>
      <c r="N5" s="447"/>
      <c r="O5" s="447"/>
      <c r="P5" s="447"/>
      <c r="Q5" s="447"/>
      <c r="R5" s="447"/>
      <c r="S5" s="448"/>
      <c r="T5" s="451" t="s">
        <v>394</v>
      </c>
      <c r="U5" s="451" t="s">
        <v>395</v>
      </c>
      <c r="V5" s="449" t="s">
        <v>129</v>
      </c>
    </row>
    <row r="6" spans="1:22" s="138" customFormat="1" ht="102">
      <c r="A6" s="135"/>
      <c r="B6" s="207"/>
      <c r="C6" s="208" t="s">
        <v>118</v>
      </c>
      <c r="D6" s="321" t="s">
        <v>119</v>
      </c>
      <c r="E6" s="249" t="s">
        <v>309</v>
      </c>
      <c r="F6" s="249" t="s">
        <v>310</v>
      </c>
      <c r="G6" s="321" t="s">
        <v>313</v>
      </c>
      <c r="H6" s="321" t="s">
        <v>308</v>
      </c>
      <c r="I6" s="321" t="s">
        <v>120</v>
      </c>
      <c r="J6" s="321" t="s">
        <v>121</v>
      </c>
      <c r="K6" s="209" t="s">
        <v>122</v>
      </c>
      <c r="L6" s="210" t="s">
        <v>123</v>
      </c>
      <c r="M6" s="208" t="s">
        <v>311</v>
      </c>
      <c r="N6" s="209" t="s">
        <v>124</v>
      </c>
      <c r="O6" s="209" t="s">
        <v>125</v>
      </c>
      <c r="P6" s="209" t="s">
        <v>126</v>
      </c>
      <c r="Q6" s="209" t="s">
        <v>127</v>
      </c>
      <c r="R6" s="209" t="s">
        <v>128</v>
      </c>
      <c r="S6" s="352" t="s">
        <v>312</v>
      </c>
      <c r="T6" s="452"/>
      <c r="U6" s="452"/>
      <c r="V6" s="450"/>
    </row>
    <row r="7" spans="1:22" s="200" customFormat="1">
      <c r="A7" s="211">
        <v>1</v>
      </c>
      <c r="B7" s="1" t="s">
        <v>104</v>
      </c>
      <c r="C7" s="212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213">
        <v>0</v>
      </c>
      <c r="M7" s="212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213">
        <v>0</v>
      </c>
      <c r="T7" s="361">
        <v>0</v>
      </c>
      <c r="U7" s="361">
        <v>0</v>
      </c>
      <c r="V7" s="214">
        <f>SUM(C7:S7)</f>
        <v>0</v>
      </c>
    </row>
    <row r="8" spans="1:22" s="200" customFormat="1">
      <c r="A8" s="211">
        <v>2</v>
      </c>
      <c r="B8" s="1" t="s">
        <v>105</v>
      </c>
      <c r="C8" s="212">
        <v>0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213">
        <v>0</v>
      </c>
      <c r="M8" s="212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213">
        <v>0</v>
      </c>
      <c r="T8" s="361">
        <v>0</v>
      </c>
      <c r="U8" s="361">
        <v>0</v>
      </c>
      <c r="V8" s="214">
        <f t="shared" ref="V8:V20" si="0">SUM(C8:S8)</f>
        <v>0</v>
      </c>
    </row>
    <row r="9" spans="1:22" s="200" customFormat="1">
      <c r="A9" s="211">
        <v>3</v>
      </c>
      <c r="B9" s="1" t="s">
        <v>295</v>
      </c>
      <c r="C9" s="212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213">
        <v>0</v>
      </c>
      <c r="M9" s="212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213">
        <v>0</v>
      </c>
      <c r="T9" s="361">
        <v>0</v>
      </c>
      <c r="U9" s="361">
        <v>0</v>
      </c>
      <c r="V9" s="214">
        <f t="shared" si="0"/>
        <v>0</v>
      </c>
    </row>
    <row r="10" spans="1:22" s="200" customFormat="1">
      <c r="A10" s="211">
        <v>4</v>
      </c>
      <c r="B10" s="1" t="s">
        <v>106</v>
      </c>
      <c r="C10" s="212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213">
        <v>0</v>
      </c>
      <c r="M10" s="212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213">
        <v>0</v>
      </c>
      <c r="T10" s="361">
        <v>0</v>
      </c>
      <c r="U10" s="361">
        <v>0</v>
      </c>
      <c r="V10" s="214">
        <f t="shared" si="0"/>
        <v>0</v>
      </c>
    </row>
    <row r="11" spans="1:22" s="200" customFormat="1">
      <c r="A11" s="211">
        <v>5</v>
      </c>
      <c r="B11" s="1" t="s">
        <v>107</v>
      </c>
      <c r="C11" s="212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213">
        <v>0</v>
      </c>
      <c r="M11" s="212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213">
        <v>0</v>
      </c>
      <c r="T11" s="361">
        <v>0</v>
      </c>
      <c r="U11" s="361">
        <v>0</v>
      </c>
      <c r="V11" s="214">
        <f t="shared" si="0"/>
        <v>0</v>
      </c>
    </row>
    <row r="12" spans="1:22" s="200" customFormat="1">
      <c r="A12" s="211">
        <v>6</v>
      </c>
      <c r="B12" s="1" t="s">
        <v>108</v>
      </c>
      <c r="C12" s="212">
        <v>0</v>
      </c>
      <c r="D12" s="199">
        <v>18454191.800000001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213">
        <v>0</v>
      </c>
      <c r="M12" s="212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213">
        <v>0</v>
      </c>
      <c r="T12" s="361">
        <v>18454191.800000001</v>
      </c>
      <c r="U12" s="361">
        <v>0</v>
      </c>
      <c r="V12" s="214">
        <f t="shared" si="0"/>
        <v>18454191.800000001</v>
      </c>
    </row>
    <row r="13" spans="1:22" s="200" customFormat="1">
      <c r="A13" s="211">
        <v>7</v>
      </c>
      <c r="B13" s="1" t="s">
        <v>109</v>
      </c>
      <c r="C13" s="212">
        <v>0</v>
      </c>
      <c r="D13" s="199">
        <v>103015429.8983435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213">
        <v>0</v>
      </c>
      <c r="M13" s="212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213">
        <v>0</v>
      </c>
      <c r="T13" s="361">
        <v>53333773.43001011</v>
      </c>
      <c r="U13" s="361">
        <v>49681656.468333401</v>
      </c>
      <c r="V13" s="214">
        <f t="shared" si="0"/>
        <v>103015429.8983435</v>
      </c>
    </row>
    <row r="14" spans="1:22" s="200" customFormat="1">
      <c r="A14" s="211">
        <v>8</v>
      </c>
      <c r="B14" s="1" t="s">
        <v>110</v>
      </c>
      <c r="C14" s="212">
        <v>0</v>
      </c>
      <c r="D14" s="199">
        <v>4510998.5063963803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13611718.9824338</v>
      </c>
      <c r="K14" s="199">
        <v>0</v>
      </c>
      <c r="L14" s="213">
        <v>0</v>
      </c>
      <c r="M14" s="212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213">
        <v>0</v>
      </c>
      <c r="T14" s="361">
        <v>17782054.40108018</v>
      </c>
      <c r="U14" s="361">
        <v>340663.08775000001</v>
      </c>
      <c r="V14" s="214">
        <f t="shared" si="0"/>
        <v>18122717.488830179</v>
      </c>
    </row>
    <row r="15" spans="1:22" s="200" customFormat="1">
      <c r="A15" s="211">
        <v>9</v>
      </c>
      <c r="B15" s="1" t="s">
        <v>111</v>
      </c>
      <c r="C15" s="212">
        <v>0</v>
      </c>
      <c r="D15" s="199">
        <v>297291.16861042002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213">
        <v>0</v>
      </c>
      <c r="M15" s="212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213">
        <v>0</v>
      </c>
      <c r="T15" s="361">
        <v>240442.50132958</v>
      </c>
      <c r="U15" s="361">
        <v>56848.667280840004</v>
      </c>
      <c r="V15" s="214">
        <f t="shared" si="0"/>
        <v>297291.16861042002</v>
      </c>
    </row>
    <row r="16" spans="1:22" s="200" customFormat="1">
      <c r="A16" s="211">
        <v>10</v>
      </c>
      <c r="B16" s="1" t="s">
        <v>112</v>
      </c>
      <c r="C16" s="212">
        <v>0</v>
      </c>
      <c r="D16" s="199">
        <v>1651258.034556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2545089.68097645</v>
      </c>
      <c r="K16" s="199">
        <v>0</v>
      </c>
      <c r="L16" s="213">
        <v>0</v>
      </c>
      <c r="M16" s="212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213">
        <v>0</v>
      </c>
      <c r="T16" s="361">
        <v>4196347.71553245</v>
      </c>
      <c r="U16" s="361">
        <v>0</v>
      </c>
      <c r="V16" s="214">
        <f t="shared" si="0"/>
        <v>4196347.71553245</v>
      </c>
    </row>
    <row r="17" spans="1:22" s="200" customFormat="1">
      <c r="A17" s="211">
        <v>11</v>
      </c>
      <c r="B17" s="1" t="s">
        <v>113</v>
      </c>
      <c r="C17" s="212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213">
        <v>0</v>
      </c>
      <c r="M17" s="212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213">
        <v>0</v>
      </c>
      <c r="T17" s="361">
        <v>0</v>
      </c>
      <c r="U17" s="361">
        <v>0</v>
      </c>
      <c r="V17" s="214">
        <f t="shared" si="0"/>
        <v>0</v>
      </c>
    </row>
    <row r="18" spans="1:22" s="200" customFormat="1">
      <c r="A18" s="211">
        <v>12</v>
      </c>
      <c r="B18" s="1" t="s">
        <v>114</v>
      </c>
      <c r="C18" s="212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213">
        <v>0</v>
      </c>
      <c r="M18" s="212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213">
        <v>0</v>
      </c>
      <c r="T18" s="361">
        <v>0</v>
      </c>
      <c r="U18" s="361">
        <v>0</v>
      </c>
      <c r="V18" s="214">
        <f t="shared" si="0"/>
        <v>0</v>
      </c>
    </row>
    <row r="19" spans="1:22" s="200" customFormat="1">
      <c r="A19" s="211">
        <v>13</v>
      </c>
      <c r="B19" s="1" t="s">
        <v>115</v>
      </c>
      <c r="C19" s="212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213">
        <v>0</v>
      </c>
      <c r="M19" s="212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213">
        <v>0</v>
      </c>
      <c r="T19" s="361">
        <v>0</v>
      </c>
      <c r="U19" s="361">
        <v>0</v>
      </c>
      <c r="V19" s="214">
        <f t="shared" si="0"/>
        <v>0</v>
      </c>
    </row>
    <row r="20" spans="1:22" s="200" customFormat="1">
      <c r="A20" s="211">
        <v>14</v>
      </c>
      <c r="B20" s="1" t="s">
        <v>116</v>
      </c>
      <c r="C20" s="212">
        <v>0</v>
      </c>
      <c r="D20" s="199">
        <v>141322028.13630405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158788037.13885099</v>
      </c>
      <c r="K20" s="199">
        <v>0</v>
      </c>
      <c r="L20" s="213">
        <v>0</v>
      </c>
      <c r="M20" s="212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213">
        <v>0</v>
      </c>
      <c r="T20" s="361">
        <v>293544733.53764462</v>
      </c>
      <c r="U20" s="361">
        <v>6565331.7375104297</v>
      </c>
      <c r="V20" s="214">
        <f t="shared" si="0"/>
        <v>300110065.27515507</v>
      </c>
    </row>
    <row r="21" spans="1:22" ht="13.5" thickBot="1">
      <c r="A21" s="201"/>
      <c r="B21" s="215" t="s">
        <v>117</v>
      </c>
      <c r="C21" s="216">
        <f>SUM(C7:C20)</f>
        <v>0</v>
      </c>
      <c r="D21" s="203">
        <f t="shared" ref="D21:V21" si="1">SUM(D7:D20)</f>
        <v>269251197.54421037</v>
      </c>
      <c r="E21" s="203">
        <f t="shared" si="1"/>
        <v>0</v>
      </c>
      <c r="F21" s="203">
        <f t="shared" si="1"/>
        <v>0</v>
      </c>
      <c r="G21" s="203">
        <f t="shared" si="1"/>
        <v>0</v>
      </c>
      <c r="H21" s="203">
        <f t="shared" si="1"/>
        <v>0</v>
      </c>
      <c r="I21" s="203">
        <f t="shared" si="1"/>
        <v>0</v>
      </c>
      <c r="J21" s="203">
        <f t="shared" si="1"/>
        <v>174944845.80226123</v>
      </c>
      <c r="K21" s="203">
        <f t="shared" si="1"/>
        <v>0</v>
      </c>
      <c r="L21" s="217">
        <f t="shared" si="1"/>
        <v>0</v>
      </c>
      <c r="M21" s="216">
        <f t="shared" si="1"/>
        <v>0</v>
      </c>
      <c r="N21" s="203">
        <f t="shared" si="1"/>
        <v>0</v>
      </c>
      <c r="O21" s="203">
        <f t="shared" si="1"/>
        <v>0</v>
      </c>
      <c r="P21" s="203">
        <f t="shared" si="1"/>
        <v>0</v>
      </c>
      <c r="Q21" s="203">
        <f t="shared" si="1"/>
        <v>0</v>
      </c>
      <c r="R21" s="203">
        <f t="shared" si="1"/>
        <v>0</v>
      </c>
      <c r="S21" s="217">
        <f>SUM(S7:S20)</f>
        <v>0</v>
      </c>
      <c r="T21" s="217">
        <f>SUM(T7:T20)</f>
        <v>387551543.38559693</v>
      </c>
      <c r="U21" s="217">
        <f>SUM(U7:U20)</f>
        <v>56644499.960874669</v>
      </c>
      <c r="V21" s="218">
        <f t="shared" si="1"/>
        <v>444196043.34647161</v>
      </c>
    </row>
    <row r="24" spans="1:22">
      <c r="A24" s="8"/>
      <c r="B24" s="8"/>
      <c r="C24" s="108"/>
      <c r="D24" s="108"/>
      <c r="E24" s="108"/>
    </row>
    <row r="25" spans="1:22">
      <c r="A25" s="219"/>
      <c r="B25" s="219"/>
      <c r="C25" s="8"/>
      <c r="D25" s="108"/>
      <c r="E25" s="108"/>
    </row>
    <row r="26" spans="1:22">
      <c r="A26" s="219"/>
      <c r="B26" s="109"/>
      <c r="C26" s="8"/>
      <c r="D26" s="108"/>
      <c r="E26" s="108"/>
    </row>
    <row r="27" spans="1:22">
      <c r="A27" s="219"/>
      <c r="B27" s="219"/>
      <c r="C27" s="8"/>
      <c r="D27" s="108"/>
      <c r="E27" s="108"/>
    </row>
    <row r="28" spans="1:22">
      <c r="A28" s="219"/>
      <c r="B28" s="109"/>
      <c r="C28" s="8"/>
      <c r="D28" s="108"/>
      <c r="E28" s="108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pane xSplit="1" ySplit="7" topLeftCell="B8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2.75"/>
  <cols>
    <col min="1" max="1" width="10.5703125" style="5" bestFit="1" customWidth="1"/>
    <col min="2" max="2" width="101.85546875" style="5" customWidth="1"/>
    <col min="3" max="3" width="15.140625" style="362" customWidth="1"/>
    <col min="4" max="4" width="14.85546875" style="362" bestFit="1" customWidth="1"/>
    <col min="5" max="5" width="17.7109375" style="362" customWidth="1"/>
    <col min="6" max="6" width="15.85546875" style="362" customWidth="1"/>
    <col min="7" max="7" width="17.42578125" style="362" customWidth="1"/>
    <col min="8" max="8" width="15.28515625" style="362" customWidth="1"/>
    <col min="9" max="16384" width="9.140625" style="59"/>
  </cols>
  <sheetData>
    <row r="1" spans="1:9">
      <c r="A1" s="3" t="s">
        <v>38</v>
      </c>
      <c r="B1" s="5" t="str">
        <f>'1. key ratios '!B1</f>
        <v>TBC BANK</v>
      </c>
    </row>
    <row r="2" spans="1:9">
      <c r="A2" s="3" t="s">
        <v>39</v>
      </c>
      <c r="B2" s="413">
        <f>'1. key ratios '!B2</f>
        <v>42916</v>
      </c>
    </row>
    <row r="4" spans="1:9" ht="13.5" thickBot="1">
      <c r="A4" s="3" t="s">
        <v>277</v>
      </c>
      <c r="B4" s="204" t="s">
        <v>406</v>
      </c>
    </row>
    <row r="5" spans="1:9">
      <c r="A5" s="205"/>
      <c r="B5" s="220"/>
      <c r="C5" s="363" t="s">
        <v>0</v>
      </c>
      <c r="D5" s="363" t="s">
        <v>1</v>
      </c>
      <c r="E5" s="363" t="s">
        <v>2</v>
      </c>
      <c r="F5" s="363" t="s">
        <v>3</v>
      </c>
      <c r="G5" s="364" t="s">
        <v>4</v>
      </c>
      <c r="H5" s="365" t="s">
        <v>11</v>
      </c>
      <c r="I5" s="221"/>
    </row>
    <row r="6" spans="1:9" s="221" customFormat="1" ht="12.75" customHeight="1">
      <c r="A6" s="222"/>
      <c r="B6" s="455" t="s">
        <v>276</v>
      </c>
      <c r="C6" s="457" t="s">
        <v>398</v>
      </c>
      <c r="D6" s="459" t="s">
        <v>397</v>
      </c>
      <c r="E6" s="460"/>
      <c r="F6" s="457" t="s">
        <v>402</v>
      </c>
      <c r="G6" s="457" t="s">
        <v>403</v>
      </c>
      <c r="H6" s="453" t="s">
        <v>401</v>
      </c>
    </row>
    <row r="7" spans="1:9" ht="38.25">
      <c r="A7" s="224"/>
      <c r="B7" s="456"/>
      <c r="C7" s="458"/>
      <c r="D7" s="366" t="s">
        <v>400</v>
      </c>
      <c r="E7" s="366" t="s">
        <v>399</v>
      </c>
      <c r="F7" s="458"/>
      <c r="G7" s="458"/>
      <c r="H7" s="454"/>
      <c r="I7" s="221"/>
    </row>
    <row r="8" spans="1:9">
      <c r="A8" s="222">
        <v>1</v>
      </c>
      <c r="B8" s="1" t="s">
        <v>104</v>
      </c>
      <c r="C8" s="367">
        <v>1951991672.2045</v>
      </c>
      <c r="D8" s="368"/>
      <c r="E8" s="367"/>
      <c r="F8" s="367">
        <v>976605954.3469094</v>
      </c>
      <c r="G8" s="369">
        <v>976605954.3469094</v>
      </c>
      <c r="H8" s="371">
        <f>IFERROR(G8/(C8+E8),0)</f>
        <v>0.5003125619096368</v>
      </c>
    </row>
    <row r="9" spans="1:9" ht="15" customHeight="1">
      <c r="A9" s="222">
        <v>2</v>
      </c>
      <c r="B9" s="1" t="s">
        <v>105</v>
      </c>
      <c r="C9" s="367">
        <v>0</v>
      </c>
      <c r="D9" s="368"/>
      <c r="E9" s="367"/>
      <c r="F9" s="367">
        <v>0</v>
      </c>
      <c r="G9" s="369">
        <v>0</v>
      </c>
      <c r="H9" s="371">
        <f t="shared" ref="H9:H22" si="0">IFERROR(G9/(C9+E9),0)</f>
        <v>0</v>
      </c>
    </row>
    <row r="10" spans="1:9">
      <c r="A10" s="222">
        <v>3</v>
      </c>
      <c r="B10" s="1" t="s">
        <v>295</v>
      </c>
      <c r="C10" s="367">
        <v>2042.73</v>
      </c>
      <c r="D10" s="368"/>
      <c r="E10" s="367"/>
      <c r="F10" s="367">
        <v>2042.73</v>
      </c>
      <c r="G10" s="369">
        <v>2042.73</v>
      </c>
      <c r="H10" s="371">
        <f t="shared" si="0"/>
        <v>1</v>
      </c>
    </row>
    <row r="11" spans="1:9">
      <c r="A11" s="222">
        <v>4</v>
      </c>
      <c r="B11" s="1" t="s">
        <v>106</v>
      </c>
      <c r="C11" s="367">
        <v>270817165.37</v>
      </c>
      <c r="D11" s="368"/>
      <c r="E11" s="367"/>
      <c r="F11" s="367">
        <v>24279023.03565</v>
      </c>
      <c r="G11" s="369">
        <v>24279023.03565</v>
      </c>
      <c r="H11" s="371">
        <f t="shared" si="0"/>
        <v>8.9650975419077072E-2</v>
      </c>
    </row>
    <row r="12" spans="1:9">
      <c r="A12" s="222">
        <v>5</v>
      </c>
      <c r="B12" s="1" t="s">
        <v>107</v>
      </c>
      <c r="C12" s="367">
        <v>0</v>
      </c>
      <c r="D12" s="368"/>
      <c r="E12" s="367"/>
      <c r="F12" s="367">
        <v>0</v>
      </c>
      <c r="G12" s="369">
        <v>0</v>
      </c>
      <c r="H12" s="371">
        <f t="shared" si="0"/>
        <v>0</v>
      </c>
    </row>
    <row r="13" spans="1:9">
      <c r="A13" s="222">
        <v>6</v>
      </c>
      <c r="B13" s="1" t="s">
        <v>108</v>
      </c>
      <c r="C13" s="367">
        <v>575351756.16169965</v>
      </c>
      <c r="D13" s="368">
        <v>65285068.426739998</v>
      </c>
      <c r="E13" s="367">
        <v>40947944.713369995</v>
      </c>
      <c r="F13" s="367">
        <v>174377129.23219591</v>
      </c>
      <c r="G13" s="369">
        <v>155922937.43219593</v>
      </c>
      <c r="H13" s="371">
        <f t="shared" si="0"/>
        <v>0.25299856094495027</v>
      </c>
    </row>
    <row r="14" spans="1:9">
      <c r="A14" s="222">
        <v>7</v>
      </c>
      <c r="B14" s="1" t="s">
        <v>109</v>
      </c>
      <c r="C14" s="367">
        <v>1950087013.2235641</v>
      </c>
      <c r="D14" s="368">
        <v>802826694.32365596</v>
      </c>
      <c r="E14" s="367">
        <v>362013163.64660698</v>
      </c>
      <c r="F14" s="367">
        <v>3120374013.9531989</v>
      </c>
      <c r="G14" s="369">
        <v>3017358584.0548553</v>
      </c>
      <c r="H14" s="371">
        <f t="shared" si="0"/>
        <v>1.3050293470153072</v>
      </c>
    </row>
    <row r="15" spans="1:9">
      <c r="A15" s="222">
        <v>8</v>
      </c>
      <c r="B15" s="1" t="s">
        <v>110</v>
      </c>
      <c r="C15" s="367">
        <v>2176200869.3271809</v>
      </c>
      <c r="D15" s="368">
        <v>139515619.96582702</v>
      </c>
      <c r="E15" s="367">
        <v>64064572.189332001</v>
      </c>
      <c r="F15" s="367">
        <v>2129828070.8811238</v>
      </c>
      <c r="G15" s="369">
        <v>2111705353.3922937</v>
      </c>
      <c r="H15" s="371">
        <f t="shared" si="0"/>
        <v>0.94261390380722365</v>
      </c>
    </row>
    <row r="16" spans="1:9">
      <c r="A16" s="222">
        <v>9</v>
      </c>
      <c r="B16" s="1" t="s">
        <v>111</v>
      </c>
      <c r="C16" s="367">
        <v>465223199.35390925</v>
      </c>
      <c r="D16" s="368">
        <v>69095214.243005008</v>
      </c>
      <c r="E16" s="367">
        <v>7240554.4501469992</v>
      </c>
      <c r="F16" s="367">
        <v>411601878.08579028</v>
      </c>
      <c r="G16" s="369">
        <v>411304586.91717988</v>
      </c>
      <c r="H16" s="371">
        <f t="shared" si="0"/>
        <v>0.87055267966176986</v>
      </c>
    </row>
    <row r="17" spans="1:8">
      <c r="A17" s="222">
        <v>10</v>
      </c>
      <c r="B17" s="1" t="s">
        <v>112</v>
      </c>
      <c r="C17" s="367">
        <v>74124362.831186801</v>
      </c>
      <c r="D17" s="368">
        <v>785154.85196799994</v>
      </c>
      <c r="E17" s="367">
        <v>368189.57217400003</v>
      </c>
      <c r="F17" s="367">
        <v>120429237.11550124</v>
      </c>
      <c r="G17" s="369">
        <v>116232889.39996879</v>
      </c>
      <c r="H17" s="371">
        <f t="shared" si="0"/>
        <v>1.5603289946435617</v>
      </c>
    </row>
    <row r="18" spans="1:8">
      <c r="A18" s="222">
        <v>11</v>
      </c>
      <c r="B18" s="1" t="s">
        <v>113</v>
      </c>
      <c r="C18" s="367">
        <v>24063756.585327998</v>
      </c>
      <c r="D18" s="368">
        <v>0</v>
      </c>
      <c r="E18" s="367">
        <v>0</v>
      </c>
      <c r="F18" s="367">
        <v>57103503.221987993</v>
      </c>
      <c r="G18" s="369">
        <v>57103503.221987993</v>
      </c>
      <c r="H18" s="371">
        <f t="shared" si="0"/>
        <v>2.3730086788196978</v>
      </c>
    </row>
    <row r="19" spans="1:8">
      <c r="A19" s="222">
        <v>12</v>
      </c>
      <c r="B19" s="1" t="s">
        <v>114</v>
      </c>
      <c r="C19" s="367">
        <v>0</v>
      </c>
      <c r="D19" s="368">
        <v>0</v>
      </c>
      <c r="E19" s="367">
        <v>0</v>
      </c>
      <c r="F19" s="367">
        <v>0</v>
      </c>
      <c r="G19" s="369">
        <v>0</v>
      </c>
      <c r="H19" s="371">
        <f t="shared" si="0"/>
        <v>0</v>
      </c>
    </row>
    <row r="20" spans="1:8">
      <c r="A20" s="222">
        <v>13</v>
      </c>
      <c r="B20" s="1" t="s">
        <v>271</v>
      </c>
      <c r="C20" s="367">
        <v>0</v>
      </c>
      <c r="D20" s="368">
        <v>0</v>
      </c>
      <c r="E20" s="367">
        <v>0</v>
      </c>
      <c r="F20" s="367">
        <v>0</v>
      </c>
      <c r="G20" s="369">
        <v>0</v>
      </c>
      <c r="H20" s="371">
        <f t="shared" si="0"/>
        <v>0</v>
      </c>
    </row>
    <row r="21" spans="1:8">
      <c r="A21" s="222">
        <v>14</v>
      </c>
      <c r="B21" s="1" t="s">
        <v>116</v>
      </c>
      <c r="C21" s="367">
        <v>3472002076.0940428</v>
      </c>
      <c r="D21" s="368">
        <v>200825850.79686794</v>
      </c>
      <c r="E21" s="367">
        <v>73827937.832122713</v>
      </c>
      <c r="F21" s="367">
        <v>4533482222.5015535</v>
      </c>
      <c r="G21" s="369">
        <v>4233372157.2263989</v>
      </c>
      <c r="H21" s="371">
        <f t="shared" si="0"/>
        <v>1.193901608537332</v>
      </c>
    </row>
    <row r="22" spans="1:8" ht="13.5" thickBot="1">
      <c r="A22" s="225"/>
      <c r="B22" s="226" t="s">
        <v>117</v>
      </c>
      <c r="C22" s="370">
        <f>SUM(C8:C21)</f>
        <v>10959863913.881413</v>
      </c>
      <c r="D22" s="370">
        <f>SUM(D8:D21)</f>
        <v>1278333602.6080639</v>
      </c>
      <c r="E22" s="370">
        <f>SUM(E8:E21)</f>
        <v>548462362.40375268</v>
      </c>
      <c r="F22" s="370">
        <f>SUM(F8:F21)</f>
        <v>11548083075.103912</v>
      </c>
      <c r="G22" s="370">
        <f>SUM(G8:G21)</f>
        <v>11103887031.757441</v>
      </c>
      <c r="H22" s="371">
        <f t="shared" si="0"/>
        <v>0.96485681455163985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7"/>
  <sheetViews>
    <sheetView zoomScaleNormal="100" workbookViewId="0">
      <pane xSplit="1" ySplit="6" topLeftCell="B7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2.75"/>
  <cols>
    <col min="1" max="1" width="10.5703125" style="5" bestFit="1" customWidth="1"/>
    <col min="2" max="2" width="104.140625" style="5" customWidth="1"/>
    <col min="3" max="3" width="24.85546875" style="5" customWidth="1"/>
    <col min="4" max="4" width="24.28515625" style="5" customWidth="1"/>
    <col min="5" max="16384" width="9.140625" style="59"/>
  </cols>
  <sheetData>
    <row r="1" spans="1:4">
      <c r="A1" s="5" t="s">
        <v>131</v>
      </c>
      <c r="B1" s="5" t="str">
        <f>'1. key ratios '!B1</f>
        <v>TBC BANK</v>
      </c>
    </row>
    <row r="2" spans="1:4">
      <c r="A2" s="5" t="s">
        <v>132</v>
      </c>
      <c r="B2" s="413">
        <f>'1. key ratios '!B2</f>
        <v>42916</v>
      </c>
      <c r="C2" s="139"/>
      <c r="D2" s="139"/>
    </row>
    <row r="3" spans="1:4">
      <c r="B3" s="139"/>
      <c r="C3" s="139"/>
      <c r="D3" s="139"/>
    </row>
    <row r="4" spans="1:4" ht="13.5" thickBot="1">
      <c r="A4" s="5" t="s">
        <v>95</v>
      </c>
      <c r="B4" s="320" t="s">
        <v>135</v>
      </c>
      <c r="C4" s="227"/>
      <c r="D4" s="228"/>
    </row>
    <row r="5" spans="1:4">
      <c r="A5" s="229"/>
      <c r="B5" s="197"/>
      <c r="C5" s="230" t="s">
        <v>0</v>
      </c>
      <c r="D5" s="231" t="s">
        <v>1</v>
      </c>
    </row>
    <row r="6" spans="1:4" ht="63.75">
      <c r="A6" s="232"/>
      <c r="B6" s="319" t="s">
        <v>130</v>
      </c>
      <c r="C6" s="343" t="s">
        <v>332</v>
      </c>
      <c r="D6" s="344" t="s">
        <v>305</v>
      </c>
    </row>
    <row r="7" spans="1:4">
      <c r="A7" s="233">
        <v>1</v>
      </c>
      <c r="B7" s="153" t="s">
        <v>109</v>
      </c>
      <c r="C7" s="234">
        <v>1094362303.3940563</v>
      </c>
      <c r="D7" s="236">
        <v>808273837.08302772</v>
      </c>
    </row>
    <row r="8" spans="1:4">
      <c r="A8" s="233">
        <v>2</v>
      </c>
      <c r="B8" s="153" t="s">
        <v>110</v>
      </c>
      <c r="C8" s="234">
        <v>606913318.46551812</v>
      </c>
      <c r="D8" s="236">
        <v>449628989.7438556</v>
      </c>
    </row>
    <row r="9" spans="1:4">
      <c r="A9" s="233">
        <v>3</v>
      </c>
      <c r="B9" s="153" t="s">
        <v>111</v>
      </c>
      <c r="C9" s="234">
        <v>328979714.40365124</v>
      </c>
      <c r="D9" s="236">
        <v>246263977.80434102</v>
      </c>
    </row>
    <row r="10" spans="1:4">
      <c r="A10" s="233">
        <v>4</v>
      </c>
      <c r="B10" s="1" t="s">
        <v>112</v>
      </c>
      <c r="C10" s="234">
        <v>45709535.137315981</v>
      </c>
      <c r="D10" s="236">
        <v>32591619.07892774</v>
      </c>
    </row>
    <row r="11" spans="1:4">
      <c r="A11" s="233">
        <v>5</v>
      </c>
      <c r="B11" s="1" t="s">
        <v>113</v>
      </c>
      <c r="C11" s="237">
        <v>12223552.965328</v>
      </c>
      <c r="D11" s="236">
        <v>9167664.7239960004</v>
      </c>
    </row>
    <row r="12" spans="1:4">
      <c r="A12" s="233">
        <v>6</v>
      </c>
      <c r="B12" s="2" t="s">
        <v>134</v>
      </c>
      <c r="C12" s="235">
        <v>0</v>
      </c>
      <c r="D12" s="236">
        <v>0</v>
      </c>
    </row>
    <row r="13" spans="1:4">
      <c r="A13" s="233">
        <v>7</v>
      </c>
      <c r="B13" s="238" t="s">
        <v>133</v>
      </c>
      <c r="C13" s="235">
        <v>0</v>
      </c>
      <c r="D13" s="236">
        <v>0</v>
      </c>
    </row>
    <row r="14" spans="1:4">
      <c r="A14" s="233">
        <v>8</v>
      </c>
      <c r="B14" s="238" t="s">
        <v>303</v>
      </c>
      <c r="C14" s="234">
        <v>1877245605.3520002</v>
      </c>
      <c r="D14" s="236">
        <v>1269580403.167635</v>
      </c>
    </row>
    <row r="15" spans="1:4" ht="13.5" thickBot="1">
      <c r="A15" s="239">
        <v>9</v>
      </c>
      <c r="B15" s="202" t="s">
        <v>117</v>
      </c>
      <c r="C15" s="240">
        <f>SUM(C7:C14)</f>
        <v>3965434029.7178698</v>
      </c>
      <c r="D15" s="241">
        <f>SUM(D7:D14)</f>
        <v>2815506491.6017828</v>
      </c>
    </row>
    <row r="17" spans="2:2">
      <c r="B17" s="5" t="s">
        <v>10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zoomScaleNormal="100" workbookViewId="0">
      <pane xSplit="1" ySplit="5" topLeftCell="B7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2.75"/>
  <cols>
    <col min="1" max="1" width="10.5703125" style="5" bestFit="1" customWidth="1"/>
    <col min="2" max="2" width="95" style="5" customWidth="1"/>
    <col min="3" max="3" width="12.5703125" style="5" bestFit="1" customWidth="1"/>
    <col min="4" max="4" width="11.42578125" style="5" customWidth="1"/>
    <col min="5" max="5" width="18.28515625" style="5" bestFit="1" customWidth="1"/>
    <col min="6" max="13" width="12.7109375" style="5" customWidth="1"/>
    <col min="14" max="14" width="31" style="5" bestFit="1" customWidth="1"/>
    <col min="15" max="16384" width="9.140625" style="59"/>
  </cols>
  <sheetData>
    <row r="1" spans="1:14">
      <c r="A1" s="5" t="s">
        <v>38</v>
      </c>
      <c r="B1" s="5" t="str">
        <f>'1. key ratios '!B1</f>
        <v>TBC BANK</v>
      </c>
    </row>
    <row r="2" spans="1:14" ht="14.25" customHeight="1">
      <c r="A2" s="5" t="s">
        <v>39</v>
      </c>
      <c r="B2" s="413">
        <f>'1. key ratios '!B2</f>
        <v>42916</v>
      </c>
    </row>
    <row r="3" spans="1:14" ht="14.25" customHeight="1"/>
    <row r="4" spans="1:14" ht="13.5" thickBot="1">
      <c r="A4" s="5" t="s">
        <v>289</v>
      </c>
      <c r="B4" s="320" t="s">
        <v>36</v>
      </c>
    </row>
    <row r="5" spans="1:14" s="246" customFormat="1">
      <c r="A5" s="242"/>
      <c r="B5" s="243"/>
      <c r="C5" s="244" t="s">
        <v>0</v>
      </c>
      <c r="D5" s="244" t="s">
        <v>1</v>
      </c>
      <c r="E5" s="244" t="s">
        <v>2</v>
      </c>
      <c r="F5" s="244" t="s">
        <v>3</v>
      </c>
      <c r="G5" s="244" t="s">
        <v>4</v>
      </c>
      <c r="H5" s="244" t="s">
        <v>11</v>
      </c>
      <c r="I5" s="244" t="s">
        <v>14</v>
      </c>
      <c r="J5" s="244" t="s">
        <v>15</v>
      </c>
      <c r="K5" s="244" t="s">
        <v>16</v>
      </c>
      <c r="L5" s="244" t="s">
        <v>17</v>
      </c>
      <c r="M5" s="244" t="s">
        <v>18</v>
      </c>
      <c r="N5" s="245" t="s">
        <v>19</v>
      </c>
    </row>
    <row r="6" spans="1:14" ht="25.5">
      <c r="A6" s="247"/>
      <c r="B6" s="248"/>
      <c r="C6" s="249" t="s">
        <v>288</v>
      </c>
      <c r="D6" s="250" t="s">
        <v>287</v>
      </c>
      <c r="E6" s="251" t="s">
        <v>286</v>
      </c>
      <c r="F6" s="252">
        <v>0</v>
      </c>
      <c r="G6" s="252">
        <v>0.2</v>
      </c>
      <c r="H6" s="252">
        <v>0.35</v>
      </c>
      <c r="I6" s="252">
        <v>0.5</v>
      </c>
      <c r="J6" s="252">
        <v>0.75</v>
      </c>
      <c r="K6" s="252">
        <v>1</v>
      </c>
      <c r="L6" s="252">
        <v>1.5</v>
      </c>
      <c r="M6" s="252">
        <v>2.5</v>
      </c>
      <c r="N6" s="318" t="s">
        <v>304</v>
      </c>
    </row>
    <row r="7" spans="1:14" ht="15">
      <c r="A7" s="253">
        <v>1</v>
      </c>
      <c r="B7" s="254" t="s">
        <v>285</v>
      </c>
      <c r="C7" s="255">
        <f>SUM(C8:C13)</f>
        <v>72241225.335123479</v>
      </c>
      <c r="D7" s="248"/>
      <c r="E7" s="256">
        <f>SUM(E8:E13)</f>
        <v>1543624.1824915633</v>
      </c>
      <c r="F7" s="257">
        <v>0</v>
      </c>
      <c r="G7" s="257">
        <v>8130.8600000000006</v>
      </c>
      <c r="H7" s="257">
        <v>0</v>
      </c>
      <c r="I7" s="257">
        <v>81985.707302399998</v>
      </c>
      <c r="J7" s="257">
        <v>0</v>
      </c>
      <c r="K7" s="257">
        <v>1453507.6151891497</v>
      </c>
      <c r="L7" s="257">
        <v>0</v>
      </c>
      <c r="M7" s="257">
        <v>0</v>
      </c>
      <c r="N7" s="258">
        <v>1496126.6408403497</v>
      </c>
    </row>
    <row r="8" spans="1:14" ht="14.25">
      <c r="A8" s="253">
        <v>1.1000000000000001</v>
      </c>
      <c r="B8" s="259" t="s">
        <v>283</v>
      </c>
      <c r="C8" s="257">
        <v>68947902.808820367</v>
      </c>
      <c r="D8" s="260">
        <v>0.02</v>
      </c>
      <c r="E8" s="256">
        <f>C8*D8</f>
        <v>1378958.0561764073</v>
      </c>
      <c r="F8" s="257">
        <v>0</v>
      </c>
      <c r="G8" s="257">
        <v>8130.8600000000006</v>
      </c>
      <c r="H8" s="257">
        <v>0</v>
      </c>
      <c r="I8" s="257">
        <v>20797.707302399998</v>
      </c>
      <c r="J8" s="257">
        <v>0</v>
      </c>
      <c r="K8" s="257">
        <v>1350029.4888739898</v>
      </c>
      <c r="L8" s="257">
        <v>0</v>
      </c>
      <c r="M8" s="257">
        <v>0</v>
      </c>
      <c r="N8" s="258">
        <v>1362054.5145251898</v>
      </c>
    </row>
    <row r="9" spans="1:14" ht="14.25">
      <c r="A9" s="253">
        <v>1.2</v>
      </c>
      <c r="B9" s="259" t="s">
        <v>282</v>
      </c>
      <c r="C9" s="257">
        <v>3293322.52630312</v>
      </c>
      <c r="D9" s="260">
        <v>0.05</v>
      </c>
      <c r="E9" s="256">
        <f>C9*D9</f>
        <v>164666.126315156</v>
      </c>
      <c r="F9" s="257">
        <v>0</v>
      </c>
      <c r="G9" s="257">
        <v>0</v>
      </c>
      <c r="H9" s="257">
        <v>0</v>
      </c>
      <c r="I9" s="257">
        <v>61188</v>
      </c>
      <c r="J9" s="257">
        <v>0</v>
      </c>
      <c r="K9" s="257">
        <v>103478.12631516001</v>
      </c>
      <c r="L9" s="257">
        <v>0</v>
      </c>
      <c r="M9" s="257">
        <v>0</v>
      </c>
      <c r="N9" s="258">
        <v>134072.12631516001</v>
      </c>
    </row>
    <row r="10" spans="1:14" ht="14.25">
      <c r="A10" s="253">
        <v>1.3</v>
      </c>
      <c r="B10" s="259" t="s">
        <v>281</v>
      </c>
      <c r="C10" s="257">
        <v>0</v>
      </c>
      <c r="D10" s="260">
        <v>0.08</v>
      </c>
      <c r="E10" s="256">
        <f>C10*D10</f>
        <v>0</v>
      </c>
      <c r="F10" s="257">
        <v>0</v>
      </c>
      <c r="G10" s="257">
        <v>0</v>
      </c>
      <c r="H10" s="257">
        <v>0</v>
      </c>
      <c r="I10" s="257">
        <v>0</v>
      </c>
      <c r="J10" s="257">
        <v>0</v>
      </c>
      <c r="K10" s="257">
        <v>0</v>
      </c>
      <c r="L10" s="257">
        <v>0</v>
      </c>
      <c r="M10" s="257">
        <v>0</v>
      </c>
      <c r="N10" s="258">
        <v>0</v>
      </c>
    </row>
    <row r="11" spans="1:14" ht="14.25">
      <c r="A11" s="253">
        <v>1.4</v>
      </c>
      <c r="B11" s="259" t="s">
        <v>280</v>
      </c>
      <c r="C11" s="257">
        <v>0</v>
      </c>
      <c r="D11" s="260">
        <v>0.11</v>
      </c>
      <c r="E11" s="256">
        <f>C11*D11</f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0</v>
      </c>
      <c r="N11" s="258">
        <v>0</v>
      </c>
    </row>
    <row r="12" spans="1:14" ht="14.25">
      <c r="A12" s="253">
        <v>1.5</v>
      </c>
      <c r="B12" s="259" t="s">
        <v>279</v>
      </c>
      <c r="C12" s="257">
        <v>0</v>
      </c>
      <c r="D12" s="260">
        <v>0.14000000000000001</v>
      </c>
      <c r="E12" s="256">
        <f>C12*D12</f>
        <v>0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8">
        <v>0</v>
      </c>
    </row>
    <row r="13" spans="1:14" ht="14.25">
      <c r="A13" s="253">
        <v>1.6</v>
      </c>
      <c r="B13" s="261" t="s">
        <v>278</v>
      </c>
      <c r="C13" s="257">
        <v>0</v>
      </c>
      <c r="D13" s="262"/>
      <c r="E13" s="257"/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8">
        <v>0</v>
      </c>
    </row>
    <row r="14" spans="1:14" ht="15">
      <c r="A14" s="253">
        <v>2</v>
      </c>
      <c r="B14" s="263" t="s">
        <v>284</v>
      </c>
      <c r="C14" s="255">
        <f>SUM(C15:C20)</f>
        <v>105916800</v>
      </c>
      <c r="D14" s="248"/>
      <c r="E14" s="256">
        <f>SUM(E15:E20)</f>
        <v>0</v>
      </c>
      <c r="F14" s="257">
        <v>8473344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8">
        <v>0</v>
      </c>
    </row>
    <row r="15" spans="1:14" ht="14.25">
      <c r="A15" s="253">
        <v>2.1</v>
      </c>
      <c r="B15" s="261" t="s">
        <v>283</v>
      </c>
      <c r="C15" s="257">
        <v>0</v>
      </c>
      <c r="D15" s="260">
        <v>5.0000000000000001E-3</v>
      </c>
      <c r="E15" s="256">
        <f>D15*C15</f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8">
        <v>0</v>
      </c>
    </row>
    <row r="16" spans="1:14" ht="14.25">
      <c r="A16" s="253">
        <v>2.2000000000000002</v>
      </c>
      <c r="B16" s="261" t="s">
        <v>282</v>
      </c>
      <c r="C16" s="257">
        <v>0</v>
      </c>
      <c r="D16" s="260">
        <v>0.01</v>
      </c>
      <c r="E16" s="256">
        <f>D16*C16</f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8">
        <v>0</v>
      </c>
    </row>
    <row r="17" spans="1:14" ht="14.25">
      <c r="A17" s="253">
        <v>2.2999999999999998</v>
      </c>
      <c r="B17" s="261" t="s">
        <v>281</v>
      </c>
      <c r="C17" s="257">
        <v>0</v>
      </c>
      <c r="D17" s="260">
        <v>0.02</v>
      </c>
      <c r="E17" s="256">
        <f>D17*C17</f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8">
        <v>0</v>
      </c>
    </row>
    <row r="18" spans="1:14" ht="14.25">
      <c r="A18" s="253">
        <v>2.4</v>
      </c>
      <c r="B18" s="261" t="s">
        <v>280</v>
      </c>
      <c r="C18" s="257">
        <v>0</v>
      </c>
      <c r="D18" s="260">
        <v>0.03</v>
      </c>
      <c r="E18" s="256">
        <f>D18*C18</f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8">
        <v>0</v>
      </c>
    </row>
    <row r="19" spans="1:14" ht="14.25">
      <c r="A19" s="253">
        <v>2.5</v>
      </c>
      <c r="B19" s="261" t="s">
        <v>279</v>
      </c>
      <c r="C19" s="257">
        <v>0</v>
      </c>
      <c r="D19" s="260">
        <v>0.04</v>
      </c>
      <c r="E19" s="256">
        <f>D19*C19</f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8">
        <v>0</v>
      </c>
    </row>
    <row r="20" spans="1:14" ht="14.25">
      <c r="A20" s="253">
        <v>2.6</v>
      </c>
      <c r="B20" s="261" t="s">
        <v>278</v>
      </c>
      <c r="C20" s="257">
        <v>105916800</v>
      </c>
      <c r="D20" s="262"/>
      <c r="E20" s="264"/>
      <c r="F20" s="257">
        <v>8473344</v>
      </c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8">
        <v>0</v>
      </c>
    </row>
    <row r="21" spans="1:14" ht="15.75" thickBot="1">
      <c r="A21" s="265"/>
      <c r="B21" s="266" t="s">
        <v>117</v>
      </c>
      <c r="C21" s="240">
        <f>C7+C14</f>
        <v>178158025.33512348</v>
      </c>
      <c r="D21" s="267"/>
      <c r="E21" s="268">
        <f>SUM(E7+E14)</f>
        <v>1543624.1824915633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70">
        <v>1496126.6408403497</v>
      </c>
    </row>
    <row r="22" spans="1:14">
      <c r="E22" s="271"/>
      <c r="F22" s="271"/>
      <c r="G22" s="271"/>
      <c r="H22" s="271"/>
      <c r="I22" s="271"/>
      <c r="J22" s="271"/>
      <c r="K22" s="271"/>
      <c r="L22" s="271"/>
      <c r="M22" s="27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zoomScaleNormal="100" workbookViewId="0">
      <pane xSplit="1" ySplit="5" topLeftCell="B8" activePane="bottomRight" state="frozen"/>
      <selection activeCell="B33" sqref="B33"/>
      <selection pane="topRight" activeCell="B33" sqref="B33"/>
      <selection pane="bottomLeft" activeCell="B33" sqref="B33"/>
      <selection pane="bottomRight" activeCell="A5" sqref="A5"/>
    </sheetView>
  </sheetViews>
  <sheetFormatPr defaultColWidth="9.140625" defaultRowHeight="14.25"/>
  <cols>
    <col min="1" max="1" width="9.5703125" style="4" bestFit="1" customWidth="1"/>
    <col min="2" max="2" width="86" style="4" customWidth="1"/>
    <col min="3" max="3" width="16" style="4" customWidth="1"/>
    <col min="4" max="4" width="13.28515625" style="5" customWidth="1"/>
    <col min="5" max="5" width="17.42578125" style="5" customWidth="1"/>
    <col min="6" max="7" width="13.28515625" style="5" customWidth="1"/>
    <col min="8" max="13" width="6.7109375" style="6" customWidth="1"/>
    <col min="14" max="16384" width="9.140625" style="6"/>
  </cols>
  <sheetData>
    <row r="1" spans="1:8">
      <c r="A1" s="3" t="s">
        <v>38</v>
      </c>
      <c r="B1" s="4" t="s">
        <v>418</v>
      </c>
    </row>
    <row r="2" spans="1:8">
      <c r="A2" s="3" t="s">
        <v>39</v>
      </c>
      <c r="B2" s="407">
        <v>42916</v>
      </c>
      <c r="C2" s="7"/>
      <c r="D2" s="8"/>
      <c r="E2" s="8"/>
      <c r="F2" s="8"/>
      <c r="G2" s="8"/>
      <c r="H2" s="9"/>
    </row>
    <row r="3" spans="1:8">
      <c r="A3" s="3"/>
      <c r="B3" s="7"/>
      <c r="C3" s="7"/>
      <c r="D3" s="8"/>
      <c r="E3" s="8"/>
      <c r="F3" s="8"/>
      <c r="G3" s="8"/>
      <c r="H3" s="9"/>
    </row>
    <row r="4" spans="1:8" ht="15" thickBot="1">
      <c r="A4" s="10" t="s">
        <v>162</v>
      </c>
      <c r="B4" s="11" t="s">
        <v>161</v>
      </c>
      <c r="C4" s="11"/>
      <c r="D4" s="11"/>
      <c r="E4" s="11"/>
      <c r="F4" s="11"/>
      <c r="G4" s="11"/>
      <c r="H4" s="9"/>
    </row>
    <row r="5" spans="1:8">
      <c r="A5" s="12" t="s">
        <v>12</v>
      </c>
      <c r="B5" s="13"/>
      <c r="C5" s="14" t="s">
        <v>5</v>
      </c>
      <c r="D5" s="131" t="s">
        <v>6</v>
      </c>
      <c r="E5" s="131" t="s">
        <v>7</v>
      </c>
      <c r="F5" s="131" t="s">
        <v>8</v>
      </c>
      <c r="G5" s="15" t="s">
        <v>9</v>
      </c>
    </row>
    <row r="6" spans="1:8">
      <c r="B6" s="295" t="s">
        <v>160</v>
      </c>
      <c r="C6" s="16"/>
      <c r="D6" s="17"/>
      <c r="E6" s="17"/>
      <c r="F6" s="17"/>
      <c r="G6" s="18"/>
    </row>
    <row r="7" spans="1:8">
      <c r="A7" s="19"/>
      <c r="B7" s="296" t="s">
        <v>154</v>
      </c>
      <c r="C7" s="16"/>
      <c r="D7" s="17"/>
      <c r="E7" s="17"/>
      <c r="F7" s="17"/>
      <c r="G7" s="18"/>
    </row>
    <row r="8" spans="1:8">
      <c r="A8" s="12">
        <v>1</v>
      </c>
      <c r="B8" s="20" t="s">
        <v>159</v>
      </c>
      <c r="C8" s="21">
        <v>1238969814.9017107</v>
      </c>
      <c r="D8" s="22">
        <v>1073218273.8303239</v>
      </c>
      <c r="E8" s="22">
        <v>996565757.57783103</v>
      </c>
      <c r="F8" s="22">
        <v>1091683822.8718002</v>
      </c>
      <c r="G8" s="23">
        <v>999171712.41182423</v>
      </c>
    </row>
    <row r="9" spans="1:8">
      <c r="A9" s="12">
        <v>2</v>
      </c>
      <c r="B9" s="20" t="s">
        <v>158</v>
      </c>
      <c r="C9" s="21">
        <v>1282880214.9017107</v>
      </c>
      <c r="D9" s="22">
        <v>1115243873.8303239</v>
      </c>
      <c r="E9" s="22">
        <v>1041269757.577831</v>
      </c>
      <c r="F9" s="22">
        <v>1124610142.8718002</v>
      </c>
      <c r="G9" s="23">
        <v>999171712.41182423</v>
      </c>
    </row>
    <row r="10" spans="1:8">
      <c r="A10" s="12">
        <v>3</v>
      </c>
      <c r="B10" s="20" t="s">
        <v>157</v>
      </c>
      <c r="C10" s="21">
        <v>1732760890.745585</v>
      </c>
      <c r="D10" s="22">
        <v>1472704157.963506</v>
      </c>
      <c r="E10" s="22">
        <v>1422020927.208169</v>
      </c>
      <c r="F10" s="22">
        <v>1368701670.9864702</v>
      </c>
      <c r="G10" s="23">
        <v>1241527614.3988004</v>
      </c>
    </row>
    <row r="11" spans="1:8">
      <c r="A11" s="19"/>
      <c r="B11" s="295" t="s">
        <v>156</v>
      </c>
      <c r="C11" s="16"/>
      <c r="D11" s="17"/>
      <c r="E11" s="17"/>
      <c r="F11" s="17"/>
      <c r="G11" s="18"/>
    </row>
    <row r="12" spans="1:8" ht="15" customHeight="1">
      <c r="A12" s="12">
        <v>4</v>
      </c>
      <c r="B12" s="20" t="s">
        <v>290</v>
      </c>
      <c r="C12" s="21">
        <v>11866001240.312061</v>
      </c>
      <c r="D12" s="22">
        <v>9878144530.0336361</v>
      </c>
      <c r="E12" s="22">
        <v>10021457714.237864</v>
      </c>
      <c r="F12" s="22">
        <v>8427760297.5315056</v>
      </c>
      <c r="G12" s="23">
        <v>7912547165.4538317</v>
      </c>
    </row>
    <row r="13" spans="1:8" ht="15" customHeight="1">
      <c r="A13" s="12">
        <v>5</v>
      </c>
      <c r="B13" s="20" t="s">
        <v>291</v>
      </c>
      <c r="C13" s="21">
        <v>11607716085.79195</v>
      </c>
      <c r="D13" s="22">
        <v>9170536876.4240913</v>
      </c>
      <c r="E13" s="22">
        <v>9400245093.176939</v>
      </c>
      <c r="F13" s="22">
        <v>7810163340.1483088</v>
      </c>
      <c r="G13" s="23">
        <v>7434550684.0644913</v>
      </c>
    </row>
    <row r="14" spans="1:8">
      <c r="A14" s="19"/>
      <c r="B14" s="295" t="s">
        <v>155</v>
      </c>
      <c r="C14" s="16"/>
      <c r="D14" s="17"/>
      <c r="E14" s="17"/>
      <c r="F14" s="17"/>
      <c r="G14" s="18"/>
    </row>
    <row r="15" spans="1:8" s="26" customFormat="1">
      <c r="A15" s="24"/>
      <c r="B15" s="296" t="s">
        <v>154</v>
      </c>
      <c r="C15" s="25"/>
      <c r="D15" s="22"/>
      <c r="E15" s="22"/>
      <c r="F15" s="22"/>
      <c r="G15" s="23"/>
    </row>
    <row r="16" spans="1:8">
      <c r="A16" s="12">
        <v>6</v>
      </c>
      <c r="B16" s="20" t="s">
        <v>296</v>
      </c>
      <c r="C16" s="388">
        <v>0.10441342368080921</v>
      </c>
      <c r="D16" s="389">
        <v>0.10864573509400449</v>
      </c>
      <c r="E16" s="389">
        <v>9.9443193395105822E-2</v>
      </c>
      <c r="F16" s="389">
        <v>0.12953427533903103</v>
      </c>
      <c r="G16" s="390">
        <v>0.12627687286013362</v>
      </c>
    </row>
    <row r="17" spans="1:7" ht="15" customHeight="1">
      <c r="A17" s="12">
        <v>7</v>
      </c>
      <c r="B17" s="20" t="s">
        <v>153</v>
      </c>
      <c r="C17" s="388">
        <v>0.10811394579527051</v>
      </c>
      <c r="D17" s="389">
        <v>0.11290013731217663</v>
      </c>
      <c r="E17" s="389">
        <v>0.10390402147767981</v>
      </c>
      <c r="F17" s="389">
        <v>0.13344116386428301</v>
      </c>
      <c r="G17" s="390">
        <v>0.12627687286013362</v>
      </c>
    </row>
    <row r="18" spans="1:7">
      <c r="A18" s="12">
        <v>8</v>
      </c>
      <c r="B18" s="20" t="s">
        <v>152</v>
      </c>
      <c r="C18" s="388">
        <v>0.1460273647080805</v>
      </c>
      <c r="D18" s="389">
        <v>0.14908712395185933</v>
      </c>
      <c r="E18" s="389">
        <v>0.14189761287799979</v>
      </c>
      <c r="F18" s="389">
        <v>0.1624039629351304</v>
      </c>
      <c r="G18" s="390">
        <v>0.1569061881639465</v>
      </c>
    </row>
    <row r="19" spans="1:7" s="26" customFormat="1">
      <c r="A19" s="24"/>
      <c r="B19" s="296" t="s">
        <v>297</v>
      </c>
      <c r="C19" s="391"/>
      <c r="D19" s="392"/>
      <c r="E19" s="392"/>
      <c r="F19" s="392"/>
      <c r="G19" s="393"/>
    </row>
    <row r="20" spans="1:7">
      <c r="A20" s="12">
        <v>9</v>
      </c>
      <c r="B20" s="20" t="s">
        <v>151</v>
      </c>
      <c r="C20" s="388">
        <v>9.567653693041106E-2</v>
      </c>
      <c r="D20" s="389">
        <v>0.14035818636955397</v>
      </c>
      <c r="E20" s="389">
        <v>0.10936509523525134</v>
      </c>
      <c r="F20" s="389">
        <v>0.11856171107586802</v>
      </c>
      <c r="G20" s="390">
        <v>0.12440618489863495</v>
      </c>
    </row>
    <row r="21" spans="1:7">
      <c r="A21" s="12">
        <v>10</v>
      </c>
      <c r="B21" s="20" t="s">
        <v>150</v>
      </c>
      <c r="C21" s="388">
        <v>0.14695189954590826</v>
      </c>
      <c r="D21" s="389">
        <v>0.15094629717514993</v>
      </c>
      <c r="E21" s="389">
        <v>0.14145123931411838</v>
      </c>
      <c r="F21" s="389">
        <v>0.17283101382369268</v>
      </c>
      <c r="G21" s="390">
        <v>0.1644570658795135</v>
      </c>
    </row>
    <row r="22" spans="1:7">
      <c r="A22" s="19"/>
      <c r="B22" s="297" t="s">
        <v>149</v>
      </c>
      <c r="C22" s="394"/>
      <c r="D22" s="395"/>
      <c r="E22" s="395"/>
      <c r="F22" s="395"/>
      <c r="G22" s="396"/>
    </row>
    <row r="23" spans="1:7" ht="15" customHeight="1">
      <c r="A23" s="27">
        <v>11</v>
      </c>
      <c r="B23" s="20" t="s">
        <v>148</v>
      </c>
      <c r="C23" s="397">
        <v>9.0396161738276942E-2</v>
      </c>
      <c r="D23" s="398">
        <v>7.7720913208483899E-2</v>
      </c>
      <c r="E23" s="398">
        <v>9.0812028647521387E-2</v>
      </c>
      <c r="F23" s="398">
        <v>9.4243436640230119E-2</v>
      </c>
      <c r="G23" s="399">
        <v>9.5049129359228823E-2</v>
      </c>
    </row>
    <row r="24" spans="1:7">
      <c r="A24" s="27">
        <v>12</v>
      </c>
      <c r="B24" s="20" t="s">
        <v>147</v>
      </c>
      <c r="C24" s="397">
        <v>4.1801896145747225E-2</v>
      </c>
      <c r="D24" s="398">
        <v>3.3394173698386223E-2</v>
      </c>
      <c r="E24" s="398">
        <v>3.5954201409725904E-2</v>
      </c>
      <c r="F24" s="398">
        <v>3.610853558724534E-2</v>
      </c>
      <c r="G24" s="399">
        <v>3.7265293398908834E-2</v>
      </c>
    </row>
    <row r="25" spans="1:7">
      <c r="A25" s="27">
        <v>13</v>
      </c>
      <c r="B25" s="20" t="s">
        <v>146</v>
      </c>
      <c r="C25" s="397">
        <v>4.3421710471455453E-2</v>
      </c>
      <c r="D25" s="398">
        <v>3.6915738274843395E-2</v>
      </c>
      <c r="E25" s="398">
        <v>4.6130379406486066E-2</v>
      </c>
      <c r="F25" s="398">
        <v>4.5026651298309586E-2</v>
      </c>
      <c r="G25" s="399">
        <v>4.2203668700006969E-2</v>
      </c>
    </row>
    <row r="26" spans="1:7">
      <c r="A26" s="27">
        <v>14</v>
      </c>
      <c r="B26" s="20" t="s">
        <v>145</v>
      </c>
      <c r="C26" s="397">
        <v>4.8594265592529717E-2</v>
      </c>
      <c r="D26" s="398">
        <v>4.4326739510097676E-2</v>
      </c>
      <c r="E26" s="398">
        <v>5.485782723779549E-2</v>
      </c>
      <c r="F26" s="398">
        <v>5.8134901052984779E-2</v>
      </c>
      <c r="G26" s="399">
        <v>5.7783835960319996E-2</v>
      </c>
    </row>
    <row r="27" spans="1:7">
      <c r="A27" s="27">
        <v>15</v>
      </c>
      <c r="B27" s="20" t="s">
        <v>298</v>
      </c>
      <c r="C27" s="397">
        <v>3.1339636819362006E-2</v>
      </c>
      <c r="D27" s="398">
        <v>2.9587162138469063E-2</v>
      </c>
      <c r="E27" s="398">
        <v>3.6282513954753168E-2</v>
      </c>
      <c r="F27" s="398">
        <v>3.6947755963094631E-2</v>
      </c>
      <c r="G27" s="399">
        <v>2.8473339238583223E-2</v>
      </c>
    </row>
    <row r="28" spans="1:7">
      <c r="A28" s="27">
        <v>16</v>
      </c>
      <c r="B28" s="20" t="s">
        <v>299</v>
      </c>
      <c r="C28" s="397">
        <v>0.20655999990323407</v>
      </c>
      <c r="D28" s="398">
        <v>0.18510222641216759</v>
      </c>
      <c r="E28" s="398">
        <v>0.21907688707849271</v>
      </c>
      <c r="F28" s="398">
        <v>0.21660442291491747</v>
      </c>
      <c r="G28" s="399">
        <v>0.16729786054266826</v>
      </c>
    </row>
    <row r="29" spans="1:7">
      <c r="A29" s="19"/>
      <c r="B29" s="297" t="s">
        <v>381</v>
      </c>
      <c r="C29" s="394"/>
      <c r="D29" s="395"/>
      <c r="E29" s="395"/>
      <c r="F29" s="395"/>
      <c r="G29" s="396"/>
    </row>
    <row r="30" spans="1:7">
      <c r="A30" s="27">
        <v>17</v>
      </c>
      <c r="B30" s="20" t="s">
        <v>144</v>
      </c>
      <c r="C30" s="397">
        <v>3.3151894426625611E-2</v>
      </c>
      <c r="D30" s="398">
        <v>4.0868083732910433E-2</v>
      </c>
      <c r="E30" s="398">
        <v>4.3284214181483482E-2</v>
      </c>
      <c r="F30" s="398">
        <v>5.1461704249708203E-2</v>
      </c>
      <c r="G30" s="399">
        <v>6.8941857779099197E-2</v>
      </c>
    </row>
    <row r="31" spans="1:7" ht="15" customHeight="1">
      <c r="A31" s="27">
        <v>18</v>
      </c>
      <c r="B31" s="20" t="s">
        <v>143</v>
      </c>
      <c r="C31" s="397">
        <v>4.6779341073802452E-2</v>
      </c>
      <c r="D31" s="398">
        <v>4.8528959800001714E-2</v>
      </c>
      <c r="E31" s="398">
        <v>5.220693904924547E-2</v>
      </c>
      <c r="F31" s="398">
        <v>5.5595454732256751E-2</v>
      </c>
      <c r="G31" s="399">
        <v>6.5059979622868552E-2</v>
      </c>
    </row>
    <row r="32" spans="1:7">
      <c r="A32" s="27">
        <v>19</v>
      </c>
      <c r="B32" s="20" t="s">
        <v>142</v>
      </c>
      <c r="C32" s="397">
        <v>0.60456688875089915</v>
      </c>
      <c r="D32" s="398">
        <v>0.62299513407641538</v>
      </c>
      <c r="E32" s="398">
        <v>0.66057665434637081</v>
      </c>
      <c r="F32" s="398">
        <v>0.63195310734688792</v>
      </c>
      <c r="G32" s="399">
        <v>0.66026262359759613</v>
      </c>
    </row>
    <row r="33" spans="1:7" ht="15" customHeight="1">
      <c r="A33" s="27">
        <v>20</v>
      </c>
      <c r="B33" s="20" t="s">
        <v>141</v>
      </c>
      <c r="C33" s="397">
        <v>0.564216998501198</v>
      </c>
      <c r="D33" s="398">
        <v>0.56344490622168708</v>
      </c>
      <c r="E33" s="398">
        <v>0.59164468207048182</v>
      </c>
      <c r="F33" s="398">
        <v>0.58460089055130526</v>
      </c>
      <c r="G33" s="399">
        <v>0.57377119482566274</v>
      </c>
    </row>
    <row r="34" spans="1:7">
      <c r="A34" s="27">
        <v>21</v>
      </c>
      <c r="B34" s="20" t="s">
        <v>140</v>
      </c>
      <c r="C34" s="397">
        <v>0.25172841748115166</v>
      </c>
      <c r="D34" s="398">
        <v>-3.0486817511431751E-2</v>
      </c>
      <c r="E34" s="398">
        <v>0.27639662230240752</v>
      </c>
      <c r="F34" s="398">
        <v>7.2424415409070145E-2</v>
      </c>
      <c r="G34" s="399">
        <v>6.342538473874052E-3</v>
      </c>
    </row>
    <row r="35" spans="1:7" ht="15" customHeight="1">
      <c r="A35" s="19"/>
      <c r="B35" s="297" t="s">
        <v>382</v>
      </c>
      <c r="C35" s="394"/>
      <c r="D35" s="395"/>
      <c r="E35" s="395"/>
      <c r="F35" s="395"/>
      <c r="G35" s="396"/>
    </row>
    <row r="36" spans="1:7">
      <c r="A36" s="27">
        <v>22</v>
      </c>
      <c r="B36" s="20" t="s">
        <v>139</v>
      </c>
      <c r="C36" s="397">
        <v>0.2289698104306295</v>
      </c>
      <c r="D36" s="398">
        <v>0.17546493867798865</v>
      </c>
      <c r="E36" s="398">
        <v>0.19148417002008128</v>
      </c>
      <c r="F36" s="398">
        <v>0.21802870975876965</v>
      </c>
      <c r="G36" s="399">
        <v>0.21844752517917373</v>
      </c>
    </row>
    <row r="37" spans="1:7" ht="15" customHeight="1">
      <c r="A37" s="27">
        <v>23</v>
      </c>
      <c r="B37" s="20" t="s">
        <v>138</v>
      </c>
      <c r="C37" s="397">
        <v>0.66317078515957351</v>
      </c>
      <c r="D37" s="398">
        <v>0.70105731398163817</v>
      </c>
      <c r="E37" s="398">
        <v>0.72658779023575293</v>
      </c>
      <c r="F37" s="398">
        <v>0.71083253440325866</v>
      </c>
      <c r="G37" s="399">
        <v>0.72815015226715374</v>
      </c>
    </row>
    <row r="38" spans="1:7" ht="15" thickBot="1">
      <c r="A38" s="28">
        <v>24</v>
      </c>
      <c r="B38" s="298" t="s">
        <v>137</v>
      </c>
      <c r="C38" s="400">
        <v>0.39663475609040993</v>
      </c>
      <c r="D38" s="401">
        <v>0.3730883628663878</v>
      </c>
      <c r="E38" s="401">
        <v>0.37952824102374783</v>
      </c>
      <c r="F38" s="401">
        <v>0.36008213451053261</v>
      </c>
      <c r="G38" s="402">
        <v>0.377427424623692</v>
      </c>
    </row>
    <row r="39" spans="1:7">
      <c r="A39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4.25"/>
  <cols>
    <col min="1" max="1" width="9.5703125" style="5" bestFit="1" customWidth="1"/>
    <col min="2" max="2" width="55.140625" style="5" bestFit="1" customWidth="1"/>
    <col min="3" max="3" width="13.42578125" style="5" bestFit="1" customWidth="1"/>
    <col min="4" max="4" width="13.28515625" style="5" customWidth="1"/>
    <col min="5" max="5" width="14.5703125" style="5" customWidth="1"/>
    <col min="6" max="6" width="13.42578125" style="5" bestFit="1" customWidth="1"/>
    <col min="7" max="7" width="13.7109375" style="5" customWidth="1"/>
    <col min="8" max="8" width="14.5703125" style="5" customWidth="1"/>
    <col min="9" max="16384" width="9.140625" style="6"/>
  </cols>
  <sheetData>
    <row r="1" spans="1:8">
      <c r="A1" s="3" t="s">
        <v>38</v>
      </c>
      <c r="B1" s="5" t="str">
        <f>'1. key ratios '!B1</f>
        <v>TBC BANK</v>
      </c>
    </row>
    <row r="2" spans="1:8">
      <c r="A2" s="3" t="s">
        <v>39</v>
      </c>
      <c r="B2" s="413">
        <f>'1. key ratios '!B2</f>
        <v>42916</v>
      </c>
    </row>
    <row r="3" spans="1:8">
      <c r="A3" s="3"/>
    </row>
    <row r="4" spans="1:8" ht="15" thickBot="1">
      <c r="A4" s="30" t="s">
        <v>40</v>
      </c>
      <c r="B4" s="31" t="s">
        <v>41</v>
      </c>
      <c r="C4" s="30"/>
      <c r="D4" s="32"/>
      <c r="E4" s="32"/>
      <c r="F4" s="33"/>
      <c r="G4" s="33"/>
      <c r="H4" s="34" t="s">
        <v>81</v>
      </c>
    </row>
    <row r="5" spans="1:8">
      <c r="A5" s="35"/>
      <c r="B5" s="36"/>
      <c r="C5" s="417" t="s">
        <v>76</v>
      </c>
      <c r="D5" s="418"/>
      <c r="E5" s="419"/>
      <c r="F5" s="417" t="s">
        <v>80</v>
      </c>
      <c r="G5" s="418"/>
      <c r="H5" s="420"/>
    </row>
    <row r="6" spans="1:8">
      <c r="A6" s="37" t="s">
        <v>12</v>
      </c>
      <c r="B6" s="38" t="s">
        <v>42</v>
      </c>
      <c r="C6" s="39" t="s">
        <v>77</v>
      </c>
      <c r="D6" s="39" t="s">
        <v>78</v>
      </c>
      <c r="E6" s="39" t="s">
        <v>79</v>
      </c>
      <c r="F6" s="39" t="s">
        <v>77</v>
      </c>
      <c r="G6" s="39" t="s">
        <v>78</v>
      </c>
      <c r="H6" s="40" t="s">
        <v>79</v>
      </c>
    </row>
    <row r="7" spans="1:8">
      <c r="A7" s="37">
        <v>1</v>
      </c>
      <c r="B7" s="41" t="s">
        <v>43</v>
      </c>
      <c r="C7" s="42">
        <v>168842351.41</v>
      </c>
      <c r="D7" s="42">
        <v>208557851.80419999</v>
      </c>
      <c r="E7" s="43">
        <v>377400203.21420002</v>
      </c>
      <c r="F7" s="44">
        <v>131304613.05</v>
      </c>
      <c r="G7" s="45">
        <v>113686265.9393</v>
      </c>
      <c r="H7" s="46">
        <v>244990878.98930001</v>
      </c>
    </row>
    <row r="8" spans="1:8">
      <c r="A8" s="37">
        <v>2</v>
      </c>
      <c r="B8" s="41" t="s">
        <v>44</v>
      </c>
      <c r="C8" s="42">
        <v>144571656.53999999</v>
      </c>
      <c r="D8" s="42">
        <v>1076199607.3678</v>
      </c>
      <c r="E8" s="43">
        <v>1220771263.9078</v>
      </c>
      <c r="F8" s="44">
        <v>30536104.399999999</v>
      </c>
      <c r="G8" s="45">
        <v>627841727.70710003</v>
      </c>
      <c r="H8" s="46">
        <v>658377832.10710001</v>
      </c>
    </row>
    <row r="9" spans="1:8">
      <c r="A9" s="37">
        <v>3</v>
      </c>
      <c r="B9" s="41" t="s">
        <v>45</v>
      </c>
      <c r="C9" s="42">
        <v>1618544.19</v>
      </c>
      <c r="D9" s="42">
        <v>550653867.53449988</v>
      </c>
      <c r="E9" s="43">
        <v>552272411.72449994</v>
      </c>
      <c r="F9" s="44">
        <v>8328142.3200000003</v>
      </c>
      <c r="G9" s="45">
        <v>45850459.940099999</v>
      </c>
      <c r="H9" s="46">
        <v>54178602.2601</v>
      </c>
    </row>
    <row r="10" spans="1:8">
      <c r="A10" s="37">
        <v>4</v>
      </c>
      <c r="B10" s="41" t="s">
        <v>46</v>
      </c>
      <c r="C10" s="42">
        <v>0</v>
      </c>
      <c r="D10" s="42">
        <v>0</v>
      </c>
      <c r="E10" s="43">
        <v>0</v>
      </c>
      <c r="F10" s="44">
        <v>0</v>
      </c>
      <c r="G10" s="45">
        <v>0</v>
      </c>
      <c r="H10" s="46">
        <v>0</v>
      </c>
    </row>
    <row r="11" spans="1:8">
      <c r="A11" s="37">
        <v>5</v>
      </c>
      <c r="B11" s="41" t="s">
        <v>47</v>
      </c>
      <c r="C11" s="42">
        <v>985941809.1881001</v>
      </c>
      <c r="D11" s="42">
        <v>1119580.7228000001</v>
      </c>
      <c r="E11" s="43">
        <v>987061389.91090012</v>
      </c>
      <c r="F11" s="44">
        <v>621413013.90479994</v>
      </c>
      <c r="G11" s="45">
        <v>0</v>
      </c>
      <c r="H11" s="46">
        <v>621413013.90479994</v>
      </c>
    </row>
    <row r="12" spans="1:8">
      <c r="A12" s="37">
        <v>6.1</v>
      </c>
      <c r="B12" s="47" t="s">
        <v>48</v>
      </c>
      <c r="C12" s="42">
        <v>2918766384.2400002</v>
      </c>
      <c r="D12" s="42">
        <v>4462422244.6539001</v>
      </c>
      <c r="E12" s="43">
        <v>7381188628.8938999</v>
      </c>
      <c r="F12" s="44">
        <v>1579500273.0800002</v>
      </c>
      <c r="G12" s="45">
        <v>3069679896.0432</v>
      </c>
      <c r="H12" s="46">
        <v>4649180169.1232004</v>
      </c>
    </row>
    <row r="13" spans="1:8">
      <c r="A13" s="37">
        <v>6.2</v>
      </c>
      <c r="B13" s="47" t="s">
        <v>49</v>
      </c>
      <c r="C13" s="42">
        <v>-141599688.53328502</v>
      </c>
      <c r="D13" s="42">
        <v>-203687451.86781502</v>
      </c>
      <c r="E13" s="43">
        <v>-345287140.40110004</v>
      </c>
      <c r="F13" s="44">
        <v>-94754330.082330018</v>
      </c>
      <c r="G13" s="45">
        <v>-207721236.98386997</v>
      </c>
      <c r="H13" s="46">
        <v>-302475567.06620002</v>
      </c>
    </row>
    <row r="14" spans="1:8">
      <c r="A14" s="37">
        <v>6</v>
      </c>
      <c r="B14" s="41" t="s">
        <v>50</v>
      </c>
      <c r="C14" s="43">
        <v>2777166695.7067151</v>
      </c>
      <c r="D14" s="43">
        <v>4258734792.7860851</v>
      </c>
      <c r="E14" s="43">
        <v>7035901488.4927998</v>
      </c>
      <c r="F14" s="43">
        <v>1484745942.9976702</v>
      </c>
      <c r="G14" s="43">
        <v>2861958659.05933</v>
      </c>
      <c r="H14" s="46">
        <v>4346704602.0570002</v>
      </c>
    </row>
    <row r="15" spans="1:8">
      <c r="A15" s="37">
        <v>7</v>
      </c>
      <c r="B15" s="41" t="s">
        <v>51</v>
      </c>
      <c r="C15" s="42">
        <v>57132373.559999995</v>
      </c>
      <c r="D15" s="42">
        <v>27186417.058399998</v>
      </c>
      <c r="E15" s="43">
        <v>84318790.618399993</v>
      </c>
      <c r="F15" s="44">
        <v>34602013.020400003</v>
      </c>
      <c r="G15" s="45">
        <v>21982215.331300002</v>
      </c>
      <c r="H15" s="46">
        <v>56584228.351700008</v>
      </c>
    </row>
    <row r="16" spans="1:8">
      <c r="A16" s="37">
        <v>8</v>
      </c>
      <c r="B16" s="41" t="s">
        <v>222</v>
      </c>
      <c r="C16" s="42">
        <v>59180572.589999996</v>
      </c>
      <c r="D16" s="42">
        <v>0</v>
      </c>
      <c r="E16" s="43">
        <v>59180572.589999996</v>
      </c>
      <c r="F16" s="44">
        <v>42336267.309999995</v>
      </c>
      <c r="G16" s="45">
        <v>0</v>
      </c>
      <c r="H16" s="46">
        <v>42336267.309999995</v>
      </c>
    </row>
    <row r="17" spans="1:8">
      <c r="A17" s="37">
        <v>9</v>
      </c>
      <c r="B17" s="41" t="s">
        <v>52</v>
      </c>
      <c r="C17" s="42">
        <v>32408548.350000001</v>
      </c>
      <c r="D17" s="42">
        <v>12036000</v>
      </c>
      <c r="E17" s="43">
        <v>44444548.350000001</v>
      </c>
      <c r="F17" s="44">
        <v>37714623.379999995</v>
      </c>
      <c r="G17" s="45">
        <v>0</v>
      </c>
      <c r="H17" s="46">
        <v>37714623.379999995</v>
      </c>
    </row>
    <row r="18" spans="1:8">
      <c r="A18" s="37">
        <v>10</v>
      </c>
      <c r="B18" s="41" t="s">
        <v>53</v>
      </c>
      <c r="C18" s="42">
        <v>432566757.16000003</v>
      </c>
      <c r="D18" s="42">
        <v>0</v>
      </c>
      <c r="E18" s="43">
        <v>432566757.16000003</v>
      </c>
      <c r="F18" s="44">
        <v>311617450.85000002</v>
      </c>
      <c r="G18" s="45">
        <v>0</v>
      </c>
      <c r="H18" s="46">
        <v>311617450.85000002</v>
      </c>
    </row>
    <row r="19" spans="1:8">
      <c r="A19" s="37">
        <v>11</v>
      </c>
      <c r="B19" s="41" t="s">
        <v>54</v>
      </c>
      <c r="C19" s="42">
        <v>135656222.98519999</v>
      </c>
      <c r="D19" s="42">
        <v>73805361.214399993</v>
      </c>
      <c r="E19" s="43">
        <v>209461584.19959998</v>
      </c>
      <c r="F19" s="44">
        <v>85512116.3072</v>
      </c>
      <c r="G19" s="45">
        <v>81916848.384200007</v>
      </c>
      <c r="H19" s="46">
        <v>167428964.69139999</v>
      </c>
    </row>
    <row r="20" spans="1:8">
      <c r="A20" s="37">
        <v>12</v>
      </c>
      <c r="B20" s="49" t="s">
        <v>55</v>
      </c>
      <c r="C20" s="43">
        <v>4795085531.6800156</v>
      </c>
      <c r="D20" s="43">
        <v>6208293478.4881859</v>
      </c>
      <c r="E20" s="43">
        <v>11003379010.168201</v>
      </c>
      <c r="F20" s="43">
        <v>2788110287.5400701</v>
      </c>
      <c r="G20" s="43">
        <v>3753236176.36133</v>
      </c>
      <c r="H20" s="46">
        <v>6541346463.9013996</v>
      </c>
    </row>
    <row r="21" spans="1:8">
      <c r="A21" s="37"/>
      <c r="B21" s="38" t="s">
        <v>56</v>
      </c>
      <c r="C21" s="50"/>
      <c r="D21" s="50"/>
      <c r="E21" s="50"/>
      <c r="F21" s="51"/>
      <c r="G21" s="52"/>
      <c r="H21" s="53"/>
    </row>
    <row r="22" spans="1:8">
      <c r="A22" s="37">
        <v>13</v>
      </c>
      <c r="B22" s="41" t="s">
        <v>57</v>
      </c>
      <c r="C22" s="42">
        <v>60408079.420000002</v>
      </c>
      <c r="D22" s="42">
        <v>47461162.807999998</v>
      </c>
      <c r="E22" s="43">
        <v>107869242.228</v>
      </c>
      <c r="F22" s="44">
        <v>31938623.629999999</v>
      </c>
      <c r="G22" s="45">
        <v>121079838.7956</v>
      </c>
      <c r="H22" s="46">
        <v>153018462.42559999</v>
      </c>
    </row>
    <row r="23" spans="1:8">
      <c r="A23" s="37">
        <v>14</v>
      </c>
      <c r="B23" s="41" t="s">
        <v>58</v>
      </c>
      <c r="C23" s="42">
        <v>1264797198.27</v>
      </c>
      <c r="D23" s="42">
        <v>1406917216.7519</v>
      </c>
      <c r="E23" s="43">
        <v>2671714415.0219002</v>
      </c>
      <c r="F23" s="44">
        <v>611376079.19000006</v>
      </c>
      <c r="G23" s="45">
        <v>726140609.95690012</v>
      </c>
      <c r="H23" s="46">
        <v>1337516689.1469002</v>
      </c>
    </row>
    <row r="24" spans="1:8">
      <c r="A24" s="37">
        <v>15</v>
      </c>
      <c r="B24" s="41" t="s">
        <v>59</v>
      </c>
      <c r="C24" s="42">
        <v>446770396.90999997</v>
      </c>
      <c r="D24" s="42">
        <v>1245837724.9365001</v>
      </c>
      <c r="E24" s="43">
        <v>1692608121.8464999</v>
      </c>
      <c r="F24" s="44">
        <v>273242291.94</v>
      </c>
      <c r="G24" s="45">
        <v>858124568.35469997</v>
      </c>
      <c r="H24" s="46">
        <v>1131366860.2946999</v>
      </c>
    </row>
    <row r="25" spans="1:8">
      <c r="A25" s="37">
        <v>16</v>
      </c>
      <c r="B25" s="41" t="s">
        <v>60</v>
      </c>
      <c r="C25" s="42">
        <v>322416242.74000001</v>
      </c>
      <c r="D25" s="42">
        <v>2022170515.9875998</v>
      </c>
      <c r="E25" s="43">
        <v>2344586758.7276001</v>
      </c>
      <c r="F25" s="44">
        <v>224550391.52960002</v>
      </c>
      <c r="G25" s="45">
        <v>1495125499.5590003</v>
      </c>
      <c r="H25" s="46">
        <v>1719675891.0886002</v>
      </c>
    </row>
    <row r="26" spans="1:8">
      <c r="A26" s="37">
        <v>17</v>
      </c>
      <c r="B26" s="41" t="s">
        <v>61</v>
      </c>
      <c r="C26" s="50">
        <v>0</v>
      </c>
      <c r="D26" s="50">
        <v>0</v>
      </c>
      <c r="E26" s="43">
        <v>0</v>
      </c>
      <c r="F26" s="51">
        <v>0</v>
      </c>
      <c r="G26" s="52">
        <v>0</v>
      </c>
      <c r="H26" s="46">
        <v>0</v>
      </c>
    </row>
    <row r="27" spans="1:8">
      <c r="A27" s="37">
        <v>18</v>
      </c>
      <c r="B27" s="41" t="s">
        <v>62</v>
      </c>
      <c r="C27" s="42">
        <v>982614739.39999998</v>
      </c>
      <c r="D27" s="42">
        <v>1094782083.1400001</v>
      </c>
      <c r="E27" s="43">
        <v>2077396822.54</v>
      </c>
      <c r="F27" s="44">
        <v>208427617.88</v>
      </c>
      <c r="G27" s="45">
        <v>329689896.62459999</v>
      </c>
      <c r="H27" s="46">
        <v>538117514.50460005</v>
      </c>
    </row>
    <row r="28" spans="1:8">
      <c r="A28" s="37">
        <v>19</v>
      </c>
      <c r="B28" s="41" t="s">
        <v>63</v>
      </c>
      <c r="C28" s="42">
        <v>12694967.32</v>
      </c>
      <c r="D28" s="42">
        <v>36553490.296599999</v>
      </c>
      <c r="E28" s="43">
        <v>49248457.616599999</v>
      </c>
      <c r="F28" s="44">
        <v>11142557.300000001</v>
      </c>
      <c r="G28" s="45">
        <v>26181830.489099998</v>
      </c>
      <c r="H28" s="46">
        <v>37324387.789099999</v>
      </c>
    </row>
    <row r="29" spans="1:8">
      <c r="A29" s="37">
        <v>20</v>
      </c>
      <c r="B29" s="41" t="s">
        <v>64</v>
      </c>
      <c r="C29" s="42">
        <v>126915956.82100001</v>
      </c>
      <c r="D29" s="42">
        <v>88269703.069299996</v>
      </c>
      <c r="E29" s="43">
        <v>215185659.89030001</v>
      </c>
      <c r="F29" s="44">
        <v>100615670.7818</v>
      </c>
      <c r="G29" s="45">
        <v>125920814.0615</v>
      </c>
      <c r="H29" s="46">
        <v>226536484.84329998</v>
      </c>
    </row>
    <row r="30" spans="1:8">
      <c r="A30" s="37">
        <v>21</v>
      </c>
      <c r="B30" s="41" t="s">
        <v>65</v>
      </c>
      <c r="C30" s="42">
        <v>12562250</v>
      </c>
      <c r="D30" s="42">
        <v>415822800</v>
      </c>
      <c r="E30" s="43">
        <v>428385050</v>
      </c>
      <c r="F30" s="44">
        <v>12562250</v>
      </c>
      <c r="G30" s="45">
        <v>265460668.22</v>
      </c>
      <c r="H30" s="46">
        <v>278022918.22000003</v>
      </c>
    </row>
    <row r="31" spans="1:8">
      <c r="A31" s="37">
        <v>22</v>
      </c>
      <c r="B31" s="49" t="s">
        <v>66</v>
      </c>
      <c r="C31" s="43">
        <v>3229179830.881</v>
      </c>
      <c r="D31" s="43">
        <v>6357814696.9898996</v>
      </c>
      <c r="E31" s="43">
        <v>9586994527.8708992</v>
      </c>
      <c r="F31" s="43">
        <v>1473855482.2514</v>
      </c>
      <c r="G31" s="43">
        <v>3947723726.0614004</v>
      </c>
      <c r="H31" s="46">
        <v>5421579208.3128004</v>
      </c>
    </row>
    <row r="32" spans="1:8">
      <c r="A32" s="37"/>
      <c r="B32" s="38" t="s">
        <v>67</v>
      </c>
      <c r="C32" s="50"/>
      <c r="D32" s="50"/>
      <c r="E32" s="42"/>
      <c r="F32" s="51"/>
      <c r="G32" s="52"/>
      <c r="H32" s="53"/>
    </row>
    <row r="33" spans="1:8">
      <c r="A33" s="37">
        <v>23</v>
      </c>
      <c r="B33" s="41" t="s">
        <v>68</v>
      </c>
      <c r="C33" s="42">
        <v>21015907.600000001</v>
      </c>
      <c r="D33" s="50">
        <v>0</v>
      </c>
      <c r="E33" s="43">
        <v>21015907.600000001</v>
      </c>
      <c r="F33" s="44">
        <v>20021967.600000001</v>
      </c>
      <c r="G33" s="52">
        <v>0</v>
      </c>
      <c r="H33" s="46">
        <v>20021967.600000001</v>
      </c>
    </row>
    <row r="34" spans="1:8">
      <c r="A34" s="37">
        <v>24</v>
      </c>
      <c r="B34" s="41" t="s">
        <v>69</v>
      </c>
      <c r="C34" s="42">
        <v>0</v>
      </c>
      <c r="D34" s="50">
        <v>0</v>
      </c>
      <c r="E34" s="43">
        <v>0</v>
      </c>
      <c r="F34" s="44">
        <v>0</v>
      </c>
      <c r="G34" s="52">
        <v>0</v>
      </c>
      <c r="H34" s="46">
        <v>0</v>
      </c>
    </row>
    <row r="35" spans="1:8">
      <c r="A35" s="37">
        <v>25</v>
      </c>
      <c r="B35" s="48" t="s">
        <v>70</v>
      </c>
      <c r="C35" s="42">
        <v>0</v>
      </c>
      <c r="D35" s="50">
        <v>0</v>
      </c>
      <c r="E35" s="43">
        <v>0</v>
      </c>
      <c r="F35" s="44">
        <v>0</v>
      </c>
      <c r="G35" s="52">
        <v>0</v>
      </c>
      <c r="H35" s="46">
        <v>0</v>
      </c>
    </row>
    <row r="36" spans="1:8">
      <c r="A36" s="37">
        <v>26</v>
      </c>
      <c r="B36" s="41" t="s">
        <v>71</v>
      </c>
      <c r="C36" s="42">
        <v>534471691</v>
      </c>
      <c r="D36" s="50">
        <v>0</v>
      </c>
      <c r="E36" s="43">
        <v>534471691</v>
      </c>
      <c r="F36" s="44">
        <v>433790651.05000001</v>
      </c>
      <c r="G36" s="52">
        <v>0</v>
      </c>
      <c r="H36" s="46">
        <v>433790651.05000001</v>
      </c>
    </row>
    <row r="37" spans="1:8">
      <c r="A37" s="37">
        <v>27</v>
      </c>
      <c r="B37" s="41" t="s">
        <v>72</v>
      </c>
      <c r="C37" s="42">
        <v>0</v>
      </c>
      <c r="D37" s="50">
        <v>0</v>
      </c>
      <c r="E37" s="43">
        <v>0</v>
      </c>
      <c r="F37" s="44">
        <v>0</v>
      </c>
      <c r="G37" s="52">
        <v>0</v>
      </c>
      <c r="H37" s="46">
        <v>0</v>
      </c>
    </row>
    <row r="38" spans="1:8">
      <c r="A38" s="37">
        <v>28</v>
      </c>
      <c r="B38" s="41" t="s">
        <v>73</v>
      </c>
      <c r="C38" s="42">
        <v>790856038.38600004</v>
      </c>
      <c r="D38" s="50">
        <v>0</v>
      </c>
      <c r="E38" s="43">
        <v>790856038.38600004</v>
      </c>
      <c r="F38" s="44">
        <v>606419865.11680007</v>
      </c>
      <c r="G38" s="52">
        <v>0</v>
      </c>
      <c r="H38" s="46">
        <v>606419865.11680007</v>
      </c>
    </row>
    <row r="39" spans="1:8">
      <c r="A39" s="37">
        <v>29</v>
      </c>
      <c r="B39" s="41" t="s">
        <v>74</v>
      </c>
      <c r="C39" s="42">
        <v>70040845.019999996</v>
      </c>
      <c r="D39" s="50">
        <v>0</v>
      </c>
      <c r="E39" s="43">
        <v>70040845.019999996</v>
      </c>
      <c r="F39" s="44">
        <v>59534771.229999997</v>
      </c>
      <c r="G39" s="52">
        <v>0</v>
      </c>
      <c r="H39" s="46">
        <v>59534771.229999997</v>
      </c>
    </row>
    <row r="40" spans="1:8">
      <c r="A40" s="37">
        <v>30</v>
      </c>
      <c r="B40" s="353" t="s">
        <v>292</v>
      </c>
      <c r="C40" s="42">
        <v>1416384482.006</v>
      </c>
      <c r="D40" s="50">
        <v>0</v>
      </c>
      <c r="E40" s="43">
        <v>1416384482.006</v>
      </c>
      <c r="F40" s="44">
        <v>1119767254.9968002</v>
      </c>
      <c r="G40" s="52">
        <v>0</v>
      </c>
      <c r="H40" s="46">
        <v>1119767254.9968002</v>
      </c>
    </row>
    <row r="41" spans="1:8" ht="15" thickBot="1">
      <c r="A41" s="54">
        <v>31</v>
      </c>
      <c r="B41" s="55" t="s">
        <v>75</v>
      </c>
      <c r="C41" s="56">
        <v>4645564312.8870001</v>
      </c>
      <c r="D41" s="56">
        <v>6357814696.9898996</v>
      </c>
      <c r="E41" s="56">
        <v>11003379009.8769</v>
      </c>
      <c r="F41" s="56">
        <v>2593622737.2482004</v>
      </c>
      <c r="G41" s="56">
        <v>3947723726.0614004</v>
      </c>
      <c r="H41" s="57">
        <v>6541346463.3096008</v>
      </c>
    </row>
    <row r="43" spans="1:8">
      <c r="B43" s="5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67"/>
  <sheetViews>
    <sheetView zoomScaleNormal="100" workbookViewId="0">
      <pane xSplit="1" ySplit="6" topLeftCell="B7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2.75"/>
  <cols>
    <col min="1" max="1" width="9.5703125" style="5" bestFit="1" customWidth="1"/>
    <col min="2" max="2" width="89.140625" style="5" customWidth="1"/>
    <col min="3" max="8" width="12.7109375" style="5" customWidth="1"/>
    <col min="9" max="9" width="8.85546875" style="5" customWidth="1"/>
    <col min="10" max="16384" width="9.140625" style="5"/>
  </cols>
  <sheetData>
    <row r="1" spans="1:8">
      <c r="A1" s="3" t="s">
        <v>38</v>
      </c>
      <c r="B1" s="5" t="str">
        <f>'1. key ratios '!B1</f>
        <v>TBC BANK</v>
      </c>
      <c r="C1" s="4"/>
    </row>
    <row r="2" spans="1:8">
      <c r="A2" s="3" t="s">
        <v>39</v>
      </c>
      <c r="B2" s="408">
        <f>'1. key ratios '!B2</f>
        <v>42916</v>
      </c>
      <c r="C2" s="7"/>
      <c r="D2" s="8"/>
      <c r="E2" s="8"/>
      <c r="F2" s="8"/>
      <c r="G2" s="8"/>
      <c r="H2" s="8"/>
    </row>
    <row r="3" spans="1:8">
      <c r="A3" s="3"/>
      <c r="B3" s="4"/>
      <c r="C3" s="7"/>
      <c r="D3" s="8"/>
      <c r="E3" s="8"/>
      <c r="F3" s="8"/>
      <c r="G3" s="8"/>
      <c r="H3" s="8"/>
    </row>
    <row r="4" spans="1:8" ht="13.5" thickBot="1">
      <c r="A4" s="60" t="s">
        <v>217</v>
      </c>
      <c r="B4" s="299" t="s">
        <v>29</v>
      </c>
      <c r="C4" s="30"/>
      <c r="D4" s="32"/>
      <c r="E4" s="32"/>
      <c r="F4" s="33"/>
      <c r="G4" s="33"/>
      <c r="H4" s="61" t="s">
        <v>81</v>
      </c>
    </row>
    <row r="5" spans="1:8">
      <c r="A5" s="62" t="s">
        <v>12</v>
      </c>
      <c r="B5" s="63"/>
      <c r="C5" s="417" t="s">
        <v>76</v>
      </c>
      <c r="D5" s="418"/>
      <c r="E5" s="419"/>
      <c r="F5" s="417" t="s">
        <v>80</v>
      </c>
      <c r="G5" s="418"/>
      <c r="H5" s="420"/>
    </row>
    <row r="6" spans="1:8">
      <c r="A6" s="64" t="s">
        <v>12</v>
      </c>
      <c r="B6" s="65"/>
      <c r="C6" s="66" t="s">
        <v>77</v>
      </c>
      <c r="D6" s="66" t="s">
        <v>78</v>
      </c>
      <c r="E6" s="66" t="s">
        <v>79</v>
      </c>
      <c r="F6" s="66" t="s">
        <v>77</v>
      </c>
      <c r="G6" s="66" t="s">
        <v>78</v>
      </c>
      <c r="H6" s="67" t="s">
        <v>79</v>
      </c>
    </row>
    <row r="7" spans="1:8">
      <c r="A7" s="68"/>
      <c r="B7" s="299" t="s">
        <v>216</v>
      </c>
      <c r="C7" s="69"/>
      <c r="D7" s="69"/>
      <c r="E7" s="69"/>
      <c r="F7" s="69"/>
      <c r="G7" s="69"/>
      <c r="H7" s="70"/>
    </row>
    <row r="8" spans="1:8">
      <c r="A8" s="68">
        <v>1</v>
      </c>
      <c r="B8" s="71" t="s">
        <v>215</v>
      </c>
      <c r="C8" s="69">
        <v>3481788.59</v>
      </c>
      <c r="D8" s="69">
        <v>2132169.48</v>
      </c>
      <c r="E8" s="72">
        <v>5613958.0700000003</v>
      </c>
      <c r="F8" s="69">
        <v>1932702.68</v>
      </c>
      <c r="G8" s="69">
        <v>153351.87</v>
      </c>
      <c r="H8" s="73">
        <v>2086054.5499999998</v>
      </c>
    </row>
    <row r="9" spans="1:8">
      <c r="A9" s="68">
        <v>2</v>
      </c>
      <c r="B9" s="71" t="s">
        <v>214</v>
      </c>
      <c r="C9" s="74">
        <v>187446450.60999995</v>
      </c>
      <c r="D9" s="74">
        <v>193025216.42030004</v>
      </c>
      <c r="E9" s="72">
        <v>380471667.03030002</v>
      </c>
      <c r="F9" s="74">
        <v>127590402.96000001</v>
      </c>
      <c r="G9" s="74">
        <v>140983268.26500002</v>
      </c>
      <c r="H9" s="73">
        <v>268573671.22500002</v>
      </c>
    </row>
    <row r="10" spans="1:8">
      <c r="A10" s="68">
        <v>2.1</v>
      </c>
      <c r="B10" s="75" t="s">
        <v>213</v>
      </c>
      <c r="C10" s="69">
        <v>3458.18</v>
      </c>
      <c r="D10" s="69">
        <v>729799.14</v>
      </c>
      <c r="E10" s="72">
        <v>733257.32000000007</v>
      </c>
      <c r="F10" s="69">
        <v>158967.18</v>
      </c>
      <c r="G10" s="69">
        <v>107710.78</v>
      </c>
      <c r="H10" s="73">
        <v>266677.95999999996</v>
      </c>
    </row>
    <row r="11" spans="1:8">
      <c r="A11" s="68">
        <v>2.2000000000000002</v>
      </c>
      <c r="B11" s="75" t="s">
        <v>212</v>
      </c>
      <c r="C11" s="69">
        <v>26331581.21999998</v>
      </c>
      <c r="D11" s="69">
        <v>44491426.668800041</v>
      </c>
      <c r="E11" s="72">
        <v>70823007.888800025</v>
      </c>
      <c r="F11" s="69">
        <v>15108620.510000002</v>
      </c>
      <c r="G11" s="69">
        <v>36839602.375</v>
      </c>
      <c r="H11" s="73">
        <v>51948222.885000005</v>
      </c>
    </row>
    <row r="12" spans="1:8">
      <c r="A12" s="68">
        <v>2.2999999999999998</v>
      </c>
      <c r="B12" s="75" t="s">
        <v>211</v>
      </c>
      <c r="C12" s="69">
        <v>4799278.67</v>
      </c>
      <c r="D12" s="69">
        <v>16053536.494999999</v>
      </c>
      <c r="E12" s="72">
        <v>20852815.164999999</v>
      </c>
      <c r="F12" s="69">
        <v>3847511.64</v>
      </c>
      <c r="G12" s="69">
        <v>5968034.5600000005</v>
      </c>
      <c r="H12" s="73">
        <v>9815546.2000000011</v>
      </c>
    </row>
    <row r="13" spans="1:8">
      <c r="A13" s="68">
        <v>2.4</v>
      </c>
      <c r="B13" s="75" t="s">
        <v>210</v>
      </c>
      <c r="C13" s="69">
        <v>938118.38000000012</v>
      </c>
      <c r="D13" s="69">
        <v>5914008.4245999996</v>
      </c>
      <c r="E13" s="72">
        <v>6852126.8045999995</v>
      </c>
      <c r="F13" s="69">
        <v>1236458.8900000001</v>
      </c>
      <c r="G13" s="69">
        <v>5121325.6500000004</v>
      </c>
      <c r="H13" s="73">
        <v>6357784.540000001</v>
      </c>
    </row>
    <row r="14" spans="1:8">
      <c r="A14" s="68">
        <v>2.5</v>
      </c>
      <c r="B14" s="75" t="s">
        <v>209</v>
      </c>
      <c r="C14" s="69">
        <v>2437631.5599999996</v>
      </c>
      <c r="D14" s="69">
        <v>8125568.1473999992</v>
      </c>
      <c r="E14" s="72">
        <v>10563199.707399998</v>
      </c>
      <c r="F14" s="69">
        <v>2575977.7600000002</v>
      </c>
      <c r="G14" s="69">
        <v>3986858.5599999996</v>
      </c>
      <c r="H14" s="73">
        <v>6562836.3200000003</v>
      </c>
    </row>
    <row r="15" spans="1:8">
      <c r="A15" s="68">
        <v>2.6</v>
      </c>
      <c r="B15" s="75" t="s">
        <v>208</v>
      </c>
      <c r="C15" s="69">
        <v>3766695.9099999997</v>
      </c>
      <c r="D15" s="69">
        <v>10657503.6227</v>
      </c>
      <c r="E15" s="72">
        <v>14424199.5327</v>
      </c>
      <c r="F15" s="69">
        <v>3456538.64</v>
      </c>
      <c r="G15" s="69">
        <v>8981676.4399999995</v>
      </c>
      <c r="H15" s="73">
        <v>12438215.08</v>
      </c>
    </row>
    <row r="16" spans="1:8">
      <c r="A16" s="68">
        <v>2.7</v>
      </c>
      <c r="B16" s="75" t="s">
        <v>207</v>
      </c>
      <c r="C16" s="69">
        <v>3281146.18</v>
      </c>
      <c r="D16" s="69">
        <v>3761061.4573999997</v>
      </c>
      <c r="E16" s="72">
        <v>7042207.6373999994</v>
      </c>
      <c r="F16" s="69">
        <v>971149.27</v>
      </c>
      <c r="G16" s="69">
        <v>8045761.1000000006</v>
      </c>
      <c r="H16" s="73">
        <v>9016910.370000001</v>
      </c>
    </row>
    <row r="17" spans="1:8">
      <c r="A17" s="68">
        <v>2.8</v>
      </c>
      <c r="B17" s="75" t="s">
        <v>206</v>
      </c>
      <c r="C17" s="69">
        <v>144658056.47999999</v>
      </c>
      <c r="D17" s="69">
        <v>94377825.290000007</v>
      </c>
      <c r="E17" s="72">
        <v>239035881.76999998</v>
      </c>
      <c r="F17" s="69">
        <v>99988858.390000001</v>
      </c>
      <c r="G17" s="69">
        <v>63874906.18</v>
      </c>
      <c r="H17" s="73">
        <v>163863764.56999999</v>
      </c>
    </row>
    <row r="18" spans="1:8">
      <c r="A18" s="68">
        <v>2.9</v>
      </c>
      <c r="B18" s="75" t="s">
        <v>205</v>
      </c>
      <c r="C18" s="69">
        <v>1230484.0299999998</v>
      </c>
      <c r="D18" s="69">
        <v>8914487.1744000018</v>
      </c>
      <c r="E18" s="72">
        <v>10144971.204400001</v>
      </c>
      <c r="F18" s="69">
        <v>246320.68</v>
      </c>
      <c r="G18" s="69">
        <v>8057392.6200000001</v>
      </c>
      <c r="H18" s="73">
        <v>8303713.2999999998</v>
      </c>
    </row>
    <row r="19" spans="1:8">
      <c r="A19" s="68">
        <v>3</v>
      </c>
      <c r="B19" s="71" t="s">
        <v>204</v>
      </c>
      <c r="C19" s="69">
        <v>8060481.8099999996</v>
      </c>
      <c r="D19" s="69">
        <v>2059685.12</v>
      </c>
      <c r="E19" s="72">
        <v>10120166.93</v>
      </c>
      <c r="F19" s="69">
        <v>6905468.5</v>
      </c>
      <c r="G19" s="69">
        <v>2047980.74</v>
      </c>
      <c r="H19" s="73">
        <v>8953449.2400000002</v>
      </c>
    </row>
    <row r="20" spans="1:8">
      <c r="A20" s="68">
        <v>4</v>
      </c>
      <c r="B20" s="71" t="s">
        <v>203</v>
      </c>
      <c r="C20" s="69">
        <v>34865906.619999997</v>
      </c>
      <c r="D20" s="69">
        <v>83426.429999999993</v>
      </c>
      <c r="E20" s="72">
        <v>34949333.049999997</v>
      </c>
      <c r="F20" s="69">
        <v>28754103.260000002</v>
      </c>
      <c r="G20" s="69">
        <v>0</v>
      </c>
      <c r="H20" s="73">
        <v>28754103.260000002</v>
      </c>
    </row>
    <row r="21" spans="1:8">
      <c r="A21" s="68">
        <v>5</v>
      </c>
      <c r="B21" s="71" t="s">
        <v>202</v>
      </c>
      <c r="C21" s="69">
        <v>0</v>
      </c>
      <c r="D21" s="69">
        <v>0</v>
      </c>
      <c r="E21" s="72">
        <v>0</v>
      </c>
      <c r="F21" s="69">
        <v>0</v>
      </c>
      <c r="G21" s="69">
        <v>0</v>
      </c>
      <c r="H21" s="73">
        <v>0</v>
      </c>
    </row>
    <row r="22" spans="1:8">
      <c r="A22" s="68">
        <v>6</v>
      </c>
      <c r="B22" s="76" t="s">
        <v>201</v>
      </c>
      <c r="C22" s="74">
        <v>233854627.62999997</v>
      </c>
      <c r="D22" s="74">
        <v>197300497.45030004</v>
      </c>
      <c r="E22" s="72">
        <v>431155125.08029997</v>
      </c>
      <c r="F22" s="74">
        <v>165182677.40000001</v>
      </c>
      <c r="G22" s="74">
        <v>143184600.87500003</v>
      </c>
      <c r="H22" s="73">
        <v>308367278.27500004</v>
      </c>
    </row>
    <row r="23" spans="1:8">
      <c r="A23" s="68"/>
      <c r="B23" s="299" t="s">
        <v>200</v>
      </c>
      <c r="C23" s="77"/>
      <c r="D23" s="77"/>
      <c r="E23" s="78"/>
      <c r="F23" s="77"/>
      <c r="G23" s="77"/>
      <c r="H23" s="79"/>
    </row>
    <row r="24" spans="1:8">
      <c r="A24" s="68">
        <v>7</v>
      </c>
      <c r="B24" s="71" t="s">
        <v>199</v>
      </c>
      <c r="C24" s="69">
        <v>37878238.039999999</v>
      </c>
      <c r="D24" s="69">
        <v>14543117.17</v>
      </c>
      <c r="E24" s="72">
        <v>52421355.210000001</v>
      </c>
      <c r="F24" s="69">
        <v>12971471.93</v>
      </c>
      <c r="G24" s="69">
        <v>9917546.2400000002</v>
      </c>
      <c r="H24" s="73">
        <v>22889018.170000002</v>
      </c>
    </row>
    <row r="25" spans="1:8">
      <c r="A25" s="68">
        <v>8</v>
      </c>
      <c r="B25" s="71" t="s">
        <v>198</v>
      </c>
      <c r="C25" s="69">
        <v>13545887.280000001</v>
      </c>
      <c r="D25" s="69">
        <v>43957781.260000005</v>
      </c>
      <c r="E25" s="72">
        <v>57503668.540000007</v>
      </c>
      <c r="F25" s="69">
        <v>10702283.799999999</v>
      </c>
      <c r="G25" s="69">
        <v>36853003.039999999</v>
      </c>
      <c r="H25" s="73">
        <v>47555286.839999996</v>
      </c>
    </row>
    <row r="26" spans="1:8">
      <c r="A26" s="68">
        <v>9</v>
      </c>
      <c r="B26" s="71" t="s">
        <v>197</v>
      </c>
      <c r="C26" s="69">
        <v>3630538.36</v>
      </c>
      <c r="D26" s="69">
        <v>1208792.7</v>
      </c>
      <c r="E26" s="72">
        <v>4839331.0599999996</v>
      </c>
      <c r="F26" s="69">
        <v>924641.37</v>
      </c>
      <c r="G26" s="69">
        <v>1035288.62</v>
      </c>
      <c r="H26" s="73">
        <v>1959929.99</v>
      </c>
    </row>
    <row r="27" spans="1:8">
      <c r="A27" s="68">
        <v>10</v>
      </c>
      <c r="B27" s="71" t="s">
        <v>196</v>
      </c>
      <c r="C27" s="69">
        <v>0</v>
      </c>
      <c r="D27" s="69">
        <v>0</v>
      </c>
      <c r="E27" s="72">
        <v>0</v>
      </c>
      <c r="F27" s="69">
        <v>0</v>
      </c>
      <c r="G27" s="69">
        <v>0</v>
      </c>
      <c r="H27" s="73">
        <v>0</v>
      </c>
    </row>
    <row r="28" spans="1:8">
      <c r="A28" s="68">
        <v>11</v>
      </c>
      <c r="B28" s="71" t="s">
        <v>195</v>
      </c>
      <c r="C28" s="69">
        <v>32505288.02</v>
      </c>
      <c r="D28" s="69">
        <v>51610775.710000001</v>
      </c>
      <c r="E28" s="72">
        <v>84116063.730000004</v>
      </c>
      <c r="F28" s="69">
        <v>21191474.18</v>
      </c>
      <c r="G28" s="69">
        <v>26934155.359999999</v>
      </c>
      <c r="H28" s="73">
        <v>48125629.539999999</v>
      </c>
    </row>
    <row r="29" spans="1:8">
      <c r="A29" s="68">
        <v>12</v>
      </c>
      <c r="B29" s="71" t="s">
        <v>194</v>
      </c>
      <c r="C29" s="69">
        <v>498624.57</v>
      </c>
      <c r="D29" s="69">
        <v>16.96</v>
      </c>
      <c r="E29" s="72">
        <v>498641.53</v>
      </c>
      <c r="F29" s="69">
        <v>369686.85</v>
      </c>
      <c r="G29" s="69">
        <v>0</v>
      </c>
      <c r="H29" s="73">
        <v>369686.85</v>
      </c>
    </row>
    <row r="30" spans="1:8">
      <c r="A30" s="68">
        <v>13</v>
      </c>
      <c r="B30" s="80" t="s">
        <v>193</v>
      </c>
      <c r="C30" s="74">
        <v>88058576.269999996</v>
      </c>
      <c r="D30" s="74">
        <v>111320483.8</v>
      </c>
      <c r="E30" s="72">
        <v>199379060.06999999</v>
      </c>
      <c r="F30" s="74">
        <v>46159558.130000003</v>
      </c>
      <c r="G30" s="74">
        <v>74739993.25999999</v>
      </c>
      <c r="H30" s="73">
        <v>120899551.38999999</v>
      </c>
    </row>
    <row r="31" spans="1:8">
      <c r="A31" s="68">
        <v>14</v>
      </c>
      <c r="B31" s="80" t="s">
        <v>192</v>
      </c>
      <c r="C31" s="74">
        <v>145796051.35999995</v>
      </c>
      <c r="D31" s="74">
        <v>85980013.650300041</v>
      </c>
      <c r="E31" s="72">
        <v>231776065.01029998</v>
      </c>
      <c r="F31" s="74">
        <v>119023119.27000001</v>
      </c>
      <c r="G31" s="74">
        <v>68444607.615000039</v>
      </c>
      <c r="H31" s="73">
        <v>187467726.88500005</v>
      </c>
    </row>
    <row r="32" spans="1:8">
      <c r="A32" s="68"/>
      <c r="B32" s="81"/>
      <c r="C32" s="81"/>
      <c r="D32" s="82"/>
      <c r="E32" s="78"/>
      <c r="F32" s="82"/>
      <c r="G32" s="82"/>
      <c r="H32" s="79"/>
    </row>
    <row r="33" spans="1:8">
      <c r="A33" s="68"/>
      <c r="B33" s="81" t="s">
        <v>191</v>
      </c>
      <c r="C33" s="77"/>
      <c r="D33" s="77"/>
      <c r="E33" s="78"/>
      <c r="F33" s="77"/>
      <c r="G33" s="77"/>
      <c r="H33" s="79"/>
    </row>
    <row r="34" spans="1:8">
      <c r="A34" s="68">
        <v>15</v>
      </c>
      <c r="B34" s="83" t="s">
        <v>190</v>
      </c>
      <c r="C34" s="84">
        <v>62353682.579999998</v>
      </c>
      <c r="D34" s="84">
        <v>10579098.205699999</v>
      </c>
      <c r="E34" s="72">
        <v>72932780.785699993</v>
      </c>
      <c r="F34" s="84">
        <v>32842023.270000003</v>
      </c>
      <c r="G34" s="84">
        <v>5739714.4717999995</v>
      </c>
      <c r="H34" s="72">
        <v>38581737.741800003</v>
      </c>
    </row>
    <row r="35" spans="1:8">
      <c r="A35" s="68">
        <v>15.1</v>
      </c>
      <c r="B35" s="75" t="s">
        <v>189</v>
      </c>
      <c r="C35" s="69">
        <v>83223105.739999995</v>
      </c>
      <c r="D35" s="69">
        <v>29996885.635699999</v>
      </c>
      <c r="E35" s="72">
        <v>113219991.3757</v>
      </c>
      <c r="F35" s="69">
        <v>45798633.420000002</v>
      </c>
      <c r="G35" s="69">
        <v>21607418.331799999</v>
      </c>
      <c r="H35" s="72">
        <v>67406051.751800001</v>
      </c>
    </row>
    <row r="36" spans="1:8">
      <c r="A36" s="68">
        <v>15.2</v>
      </c>
      <c r="B36" s="75" t="s">
        <v>188</v>
      </c>
      <c r="C36" s="69">
        <v>20869423.16</v>
      </c>
      <c r="D36" s="69">
        <v>19417787.43</v>
      </c>
      <c r="E36" s="72">
        <v>40287210.590000004</v>
      </c>
      <c r="F36" s="69">
        <v>12956610.15</v>
      </c>
      <c r="G36" s="69">
        <v>15867703.859999999</v>
      </c>
      <c r="H36" s="72">
        <v>28824314.009999998</v>
      </c>
    </row>
    <row r="37" spans="1:8">
      <c r="A37" s="68">
        <v>16</v>
      </c>
      <c r="B37" s="71" t="s">
        <v>187</v>
      </c>
      <c r="C37" s="69">
        <v>0</v>
      </c>
      <c r="D37" s="69">
        <v>0</v>
      </c>
      <c r="E37" s="72">
        <v>0</v>
      </c>
      <c r="F37" s="69">
        <v>1128677.93</v>
      </c>
      <c r="G37" s="69">
        <v>12521.11</v>
      </c>
      <c r="H37" s="72">
        <v>1141199.04</v>
      </c>
    </row>
    <row r="38" spans="1:8">
      <c r="A38" s="68">
        <v>17</v>
      </c>
      <c r="B38" s="71" t="s">
        <v>186</v>
      </c>
      <c r="C38" s="69">
        <v>0</v>
      </c>
      <c r="D38" s="69">
        <v>0</v>
      </c>
      <c r="E38" s="72">
        <v>0</v>
      </c>
      <c r="F38" s="69">
        <v>0</v>
      </c>
      <c r="G38" s="69">
        <v>0</v>
      </c>
      <c r="H38" s="72">
        <v>0</v>
      </c>
    </row>
    <row r="39" spans="1:8">
      <c r="A39" s="68">
        <v>18</v>
      </c>
      <c r="B39" s="71" t="s">
        <v>185</v>
      </c>
      <c r="C39" s="69">
        <v>-63845.06</v>
      </c>
      <c r="D39" s="69">
        <v>0</v>
      </c>
      <c r="E39" s="72">
        <v>-63845.06</v>
      </c>
      <c r="F39" s="69">
        <v>8805854.4100000001</v>
      </c>
      <c r="G39" s="69">
        <v>0</v>
      </c>
      <c r="H39" s="72">
        <v>8805854.4100000001</v>
      </c>
    </row>
    <row r="40" spans="1:8">
      <c r="A40" s="68">
        <v>19</v>
      </c>
      <c r="B40" s="71" t="s">
        <v>184</v>
      </c>
      <c r="C40" s="69">
        <v>48405719.399999999</v>
      </c>
      <c r="D40" s="69">
        <v>0</v>
      </c>
      <c r="E40" s="72">
        <v>48405719.399999999</v>
      </c>
      <c r="F40" s="69">
        <v>20347735.469999999</v>
      </c>
      <c r="G40" s="69">
        <v>0</v>
      </c>
      <c r="H40" s="72">
        <v>20347735.469999999</v>
      </c>
    </row>
    <row r="41" spans="1:8">
      <c r="A41" s="68">
        <v>20</v>
      </c>
      <c r="B41" s="71" t="s">
        <v>183</v>
      </c>
      <c r="C41" s="69">
        <v>-4995486.25</v>
      </c>
      <c r="D41" s="69">
        <v>0</v>
      </c>
      <c r="E41" s="72">
        <v>-4995486.25</v>
      </c>
      <c r="F41" s="69">
        <v>7980665.0099999998</v>
      </c>
      <c r="G41" s="69">
        <v>0</v>
      </c>
      <c r="H41" s="72">
        <v>7980665.0099999998</v>
      </c>
    </row>
    <row r="42" spans="1:8">
      <c r="A42" s="68">
        <v>21</v>
      </c>
      <c r="B42" s="71" t="s">
        <v>182</v>
      </c>
      <c r="C42" s="69">
        <v>-2328137.08</v>
      </c>
      <c r="D42" s="69">
        <v>0</v>
      </c>
      <c r="E42" s="72">
        <v>-2328137.08</v>
      </c>
      <c r="F42" s="69">
        <v>-330526.93</v>
      </c>
      <c r="G42" s="69">
        <v>0</v>
      </c>
      <c r="H42" s="72">
        <v>-330526.93</v>
      </c>
    </row>
    <row r="43" spans="1:8">
      <c r="A43" s="68">
        <v>22</v>
      </c>
      <c r="B43" s="71" t="s">
        <v>181</v>
      </c>
      <c r="C43" s="69">
        <v>2261477.56</v>
      </c>
      <c r="D43" s="69">
        <v>7549018.96</v>
      </c>
      <c r="E43" s="72">
        <v>9810496.5199999996</v>
      </c>
      <c r="F43" s="69">
        <v>3631158.16</v>
      </c>
      <c r="G43" s="69">
        <v>5606645.3700000001</v>
      </c>
      <c r="H43" s="72">
        <v>9237803.5300000012</v>
      </c>
    </row>
    <row r="44" spans="1:8">
      <c r="A44" s="68">
        <v>23</v>
      </c>
      <c r="B44" s="71" t="s">
        <v>180</v>
      </c>
      <c r="C44" s="69">
        <v>10279246.99</v>
      </c>
      <c r="D44" s="69">
        <v>3525799.73</v>
      </c>
      <c r="E44" s="72">
        <v>13805046.720000001</v>
      </c>
      <c r="F44" s="69">
        <v>5054562.8499999996</v>
      </c>
      <c r="G44" s="69">
        <v>3844661.3</v>
      </c>
      <c r="H44" s="72">
        <v>8899224.1499999985</v>
      </c>
    </row>
    <row r="45" spans="1:8">
      <c r="A45" s="68">
        <v>24</v>
      </c>
      <c r="B45" s="80" t="s">
        <v>300</v>
      </c>
      <c r="C45" s="74">
        <v>115912658.13999999</v>
      </c>
      <c r="D45" s="74">
        <v>21653916.8957</v>
      </c>
      <c r="E45" s="72">
        <v>137566575.03569999</v>
      </c>
      <c r="F45" s="74">
        <v>79460150.169999987</v>
      </c>
      <c r="G45" s="74">
        <v>15203542.251800001</v>
      </c>
      <c r="H45" s="72">
        <v>94663692.421799988</v>
      </c>
    </row>
    <row r="46" spans="1:8">
      <c r="A46" s="68"/>
      <c r="B46" s="299" t="s">
        <v>179</v>
      </c>
      <c r="C46" s="77"/>
      <c r="D46" s="77"/>
      <c r="E46" s="78"/>
      <c r="F46" s="77"/>
      <c r="G46" s="77"/>
      <c r="H46" s="79"/>
    </row>
    <row r="47" spans="1:8">
      <c r="A47" s="68">
        <v>25</v>
      </c>
      <c r="B47" s="71" t="s">
        <v>178</v>
      </c>
      <c r="C47" s="69">
        <v>9603546.8699999992</v>
      </c>
      <c r="D47" s="69">
        <v>2689571.72</v>
      </c>
      <c r="E47" s="72">
        <v>12293118.59</v>
      </c>
      <c r="F47" s="69">
        <v>6844002.3300000001</v>
      </c>
      <c r="G47" s="69">
        <v>5487883.0700000003</v>
      </c>
      <c r="H47" s="73">
        <v>12331885.4</v>
      </c>
    </row>
    <row r="48" spans="1:8">
      <c r="A48" s="68">
        <v>26</v>
      </c>
      <c r="B48" s="71" t="s">
        <v>177</v>
      </c>
      <c r="C48" s="69">
        <v>8490658.3100000005</v>
      </c>
      <c r="D48" s="69">
        <v>10610255.68</v>
      </c>
      <c r="E48" s="72">
        <v>19100913.990000002</v>
      </c>
      <c r="F48" s="69">
        <v>17161432.960000001</v>
      </c>
      <c r="G48" s="69">
        <v>4851981.7</v>
      </c>
      <c r="H48" s="73">
        <v>22013414.66</v>
      </c>
    </row>
    <row r="49" spans="1:8">
      <c r="A49" s="68">
        <v>27</v>
      </c>
      <c r="B49" s="71" t="s">
        <v>176</v>
      </c>
      <c r="C49" s="69">
        <v>98144546.900000006</v>
      </c>
      <c r="D49" s="69">
        <v>0</v>
      </c>
      <c r="E49" s="72">
        <v>98144546.900000006</v>
      </c>
      <c r="F49" s="69">
        <v>67021574.520000003</v>
      </c>
      <c r="G49" s="69">
        <v>0</v>
      </c>
      <c r="H49" s="73">
        <v>67021574.520000003</v>
      </c>
    </row>
    <row r="50" spans="1:8">
      <c r="A50" s="68">
        <v>28</v>
      </c>
      <c r="B50" s="71" t="s">
        <v>175</v>
      </c>
      <c r="C50" s="69">
        <v>2094182.52</v>
      </c>
      <c r="D50" s="69">
        <v>0</v>
      </c>
      <c r="E50" s="72">
        <v>2094182.52</v>
      </c>
      <c r="F50" s="69">
        <v>1643119.52</v>
      </c>
      <c r="G50" s="69">
        <v>0</v>
      </c>
      <c r="H50" s="73">
        <v>1643119.52</v>
      </c>
    </row>
    <row r="51" spans="1:8">
      <c r="A51" s="68">
        <v>29</v>
      </c>
      <c r="B51" s="71" t="s">
        <v>174</v>
      </c>
      <c r="C51" s="69">
        <v>15310677.130000001</v>
      </c>
      <c r="D51" s="69">
        <v>0</v>
      </c>
      <c r="E51" s="72">
        <v>15310677.130000001</v>
      </c>
      <c r="F51" s="69">
        <v>11361763.99</v>
      </c>
      <c r="G51" s="69">
        <v>0</v>
      </c>
      <c r="H51" s="73">
        <v>11361763.99</v>
      </c>
    </row>
    <row r="52" spans="1:8">
      <c r="A52" s="68">
        <v>30</v>
      </c>
      <c r="B52" s="71" t="s">
        <v>173</v>
      </c>
      <c r="C52" s="69">
        <v>22171000.280000001</v>
      </c>
      <c r="D52" s="69">
        <v>510714.02</v>
      </c>
      <c r="E52" s="72">
        <v>22681714.300000001</v>
      </c>
      <c r="F52" s="69">
        <v>14237218.07</v>
      </c>
      <c r="G52" s="69">
        <v>145360.07999999999</v>
      </c>
      <c r="H52" s="73">
        <v>14382578.15</v>
      </c>
    </row>
    <row r="53" spans="1:8">
      <c r="A53" s="68">
        <v>31</v>
      </c>
      <c r="B53" s="80" t="s">
        <v>301</v>
      </c>
      <c r="C53" s="74">
        <v>155814612.00999999</v>
      </c>
      <c r="D53" s="74">
        <v>13810541.42</v>
      </c>
      <c r="E53" s="72">
        <v>169625153.42999998</v>
      </c>
      <c r="F53" s="74">
        <v>118269111.38999999</v>
      </c>
      <c r="G53" s="74">
        <v>10485224.85</v>
      </c>
      <c r="H53" s="72">
        <v>128754336.23999998</v>
      </c>
    </row>
    <row r="54" spans="1:8">
      <c r="A54" s="68">
        <v>32</v>
      </c>
      <c r="B54" s="80" t="s">
        <v>302</v>
      </c>
      <c r="C54" s="74">
        <v>-39901953.870000005</v>
      </c>
      <c r="D54" s="74">
        <v>7843375.4757000003</v>
      </c>
      <c r="E54" s="72">
        <v>-32058578.394300006</v>
      </c>
      <c r="F54" s="74">
        <v>-38808961.219999999</v>
      </c>
      <c r="G54" s="74">
        <v>4718317.401800001</v>
      </c>
      <c r="H54" s="72">
        <v>-34090643.8182</v>
      </c>
    </row>
    <row r="55" spans="1:8">
      <c r="A55" s="68"/>
      <c r="B55" s="81"/>
      <c r="C55" s="82"/>
      <c r="D55" s="82"/>
      <c r="E55" s="78"/>
      <c r="F55" s="82"/>
      <c r="G55" s="82"/>
      <c r="H55" s="79"/>
    </row>
    <row r="56" spans="1:8">
      <c r="A56" s="68">
        <v>33</v>
      </c>
      <c r="B56" s="80" t="s">
        <v>172</v>
      </c>
      <c r="C56" s="74">
        <v>105894097.48999995</v>
      </c>
      <c r="D56" s="74">
        <v>93823389.126000047</v>
      </c>
      <c r="E56" s="72">
        <v>199717486.616</v>
      </c>
      <c r="F56" s="74">
        <v>80214158.050000012</v>
      </c>
      <c r="G56" s="74">
        <v>73162925.016800046</v>
      </c>
      <c r="H56" s="73">
        <v>153377083.06680006</v>
      </c>
    </row>
    <row r="57" spans="1:8">
      <c r="A57" s="68"/>
      <c r="B57" s="81"/>
      <c r="C57" s="82"/>
      <c r="D57" s="82"/>
      <c r="E57" s="78"/>
      <c r="F57" s="82"/>
      <c r="G57" s="82"/>
      <c r="H57" s="79"/>
    </row>
    <row r="58" spans="1:8">
      <c r="A58" s="68">
        <v>34</v>
      </c>
      <c r="B58" s="71" t="s">
        <v>171</v>
      </c>
      <c r="C58" s="69">
        <v>27506346.170000002</v>
      </c>
      <c r="D58" s="69">
        <v>0</v>
      </c>
      <c r="E58" s="72">
        <v>27506346.170000002</v>
      </c>
      <c r="F58" s="69">
        <v>46654397.020000003</v>
      </c>
      <c r="G58" s="69">
        <v>0</v>
      </c>
      <c r="H58" s="73">
        <v>46654397.020000003</v>
      </c>
    </row>
    <row r="59" spans="1:8" s="300" customFormat="1">
      <c r="A59" s="68">
        <v>35</v>
      </c>
      <c r="B59" s="71" t="s">
        <v>170</v>
      </c>
      <c r="C59" s="69">
        <v>0</v>
      </c>
      <c r="D59" s="69">
        <v>0</v>
      </c>
      <c r="E59" s="72">
        <v>0</v>
      </c>
      <c r="F59" s="69">
        <v>10782.8</v>
      </c>
      <c r="G59" s="69">
        <v>0</v>
      </c>
      <c r="H59" s="73">
        <v>10782.8</v>
      </c>
    </row>
    <row r="60" spans="1:8">
      <c r="A60" s="68">
        <v>36</v>
      </c>
      <c r="B60" s="71" t="s">
        <v>169</v>
      </c>
      <c r="C60" s="69">
        <v>7788696.0899999999</v>
      </c>
      <c r="D60" s="69">
        <v>0</v>
      </c>
      <c r="E60" s="72">
        <v>7788696.0899999999</v>
      </c>
      <c r="F60" s="69">
        <v>4790888.5599999996</v>
      </c>
      <c r="G60" s="69">
        <v>0</v>
      </c>
      <c r="H60" s="73">
        <v>4790888.5599999996</v>
      </c>
    </row>
    <row r="61" spans="1:8">
      <c r="A61" s="68">
        <v>37</v>
      </c>
      <c r="B61" s="80" t="s">
        <v>168</v>
      </c>
      <c r="C61" s="74">
        <v>35295042.260000005</v>
      </c>
      <c r="D61" s="74">
        <v>0</v>
      </c>
      <c r="E61" s="72">
        <v>35295042.260000005</v>
      </c>
      <c r="F61" s="74">
        <v>51456068.380000003</v>
      </c>
      <c r="G61" s="74">
        <v>0</v>
      </c>
      <c r="H61" s="73">
        <v>51456068.380000003</v>
      </c>
    </row>
    <row r="62" spans="1:8">
      <c r="A62" s="68"/>
      <c r="B62" s="85"/>
      <c r="C62" s="77"/>
      <c r="D62" s="77"/>
      <c r="E62" s="78"/>
      <c r="F62" s="77"/>
      <c r="G62" s="77"/>
      <c r="H62" s="79"/>
    </row>
    <row r="63" spans="1:8">
      <c r="A63" s="68">
        <v>38</v>
      </c>
      <c r="B63" s="86" t="s">
        <v>167</v>
      </c>
      <c r="C63" s="74">
        <v>70599055.229999945</v>
      </c>
      <c r="D63" s="74">
        <v>93823389.126000047</v>
      </c>
      <c r="E63" s="72">
        <v>164422444.35600001</v>
      </c>
      <c r="F63" s="74">
        <v>28758089.670000009</v>
      </c>
      <c r="G63" s="74">
        <v>73162925.016800046</v>
      </c>
      <c r="H63" s="73">
        <v>101921014.68680006</v>
      </c>
    </row>
    <row r="64" spans="1:8">
      <c r="A64" s="64">
        <v>39</v>
      </c>
      <c r="B64" s="71" t="s">
        <v>166</v>
      </c>
      <c r="C64" s="87">
        <v>15022383.970000001</v>
      </c>
      <c r="D64" s="87">
        <v>0</v>
      </c>
      <c r="E64" s="72">
        <v>15022383.970000001</v>
      </c>
      <c r="F64" s="87">
        <v>9545143.5600000005</v>
      </c>
      <c r="G64" s="87">
        <v>0</v>
      </c>
      <c r="H64" s="73">
        <v>9545143.5600000005</v>
      </c>
    </row>
    <row r="65" spans="1:8">
      <c r="A65" s="68">
        <v>40</v>
      </c>
      <c r="B65" s="80" t="s">
        <v>165</v>
      </c>
      <c r="C65" s="74">
        <v>55576671.259999946</v>
      </c>
      <c r="D65" s="74">
        <v>93823389.126000047</v>
      </c>
      <c r="E65" s="72">
        <v>149400060.38599998</v>
      </c>
      <c r="F65" s="74">
        <v>19212946.110000007</v>
      </c>
      <c r="G65" s="74">
        <v>73162925.016800046</v>
      </c>
      <c r="H65" s="73">
        <v>92375871.12680006</v>
      </c>
    </row>
    <row r="66" spans="1:8">
      <c r="A66" s="64">
        <v>41</v>
      </c>
      <c r="B66" s="71" t="s">
        <v>164</v>
      </c>
      <c r="C66" s="87">
        <v>78023.34</v>
      </c>
      <c r="D66" s="87">
        <v>0</v>
      </c>
      <c r="E66" s="72">
        <v>78023.34</v>
      </c>
      <c r="F66" s="87">
        <v>0</v>
      </c>
      <c r="G66" s="87">
        <v>0</v>
      </c>
      <c r="H66" s="73">
        <v>0</v>
      </c>
    </row>
    <row r="67" spans="1:8" ht="13.5" thickBot="1">
      <c r="A67" s="88">
        <v>42</v>
      </c>
      <c r="B67" s="89" t="s">
        <v>163</v>
      </c>
      <c r="C67" s="90">
        <v>55654694.599999949</v>
      </c>
      <c r="D67" s="90">
        <v>93823389.126000047</v>
      </c>
      <c r="E67" s="91">
        <v>149478083.72600001</v>
      </c>
      <c r="F67" s="90">
        <v>19212946.110000007</v>
      </c>
      <c r="G67" s="90">
        <v>73162925.016800046</v>
      </c>
      <c r="H67" s="92">
        <v>92375871.12680006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" zoomScaleNormal="100" workbookViewId="0">
      <selection activeCell="A5" sqref="A5:A6"/>
    </sheetView>
  </sheetViews>
  <sheetFormatPr defaultColWidth="9.140625" defaultRowHeight="14.25"/>
  <cols>
    <col min="1" max="1" width="9.5703125" style="6" bestFit="1" customWidth="1"/>
    <col min="2" max="2" width="72.28515625" style="6" customWidth="1"/>
    <col min="3" max="3" width="13.42578125" style="6" bestFit="1" customWidth="1"/>
    <col min="4" max="5" width="14.42578125" style="6" bestFit="1" customWidth="1"/>
    <col min="6" max="8" width="12.7109375" style="6" customWidth="1"/>
    <col min="9" max="16384" width="9.140625" style="6"/>
  </cols>
  <sheetData>
    <row r="1" spans="1:8">
      <c r="A1" s="3" t="s">
        <v>38</v>
      </c>
      <c r="B1" s="5" t="str">
        <f>'1. key ratios '!B1</f>
        <v>TBC BANK</v>
      </c>
    </row>
    <row r="2" spans="1:8">
      <c r="A2" s="3" t="s">
        <v>39</v>
      </c>
      <c r="B2" s="413">
        <f>'1. key ratios '!B2</f>
        <v>42916</v>
      </c>
    </row>
    <row r="3" spans="1:8">
      <c r="A3" s="5"/>
    </row>
    <row r="4" spans="1:8" ht="15" thickBot="1">
      <c r="A4" s="5" t="s">
        <v>82</v>
      </c>
      <c r="B4" s="5"/>
      <c r="C4" s="272"/>
      <c r="D4" s="272"/>
      <c r="E4" s="272"/>
      <c r="F4" s="273"/>
      <c r="G4" s="273"/>
      <c r="H4" s="274" t="s">
        <v>81</v>
      </c>
    </row>
    <row r="5" spans="1:8">
      <c r="A5" s="421" t="s">
        <v>12</v>
      </c>
      <c r="B5" s="423" t="s">
        <v>370</v>
      </c>
      <c r="C5" s="417" t="s">
        <v>76</v>
      </c>
      <c r="D5" s="418"/>
      <c r="E5" s="419"/>
      <c r="F5" s="417" t="s">
        <v>80</v>
      </c>
      <c r="G5" s="418"/>
      <c r="H5" s="420"/>
    </row>
    <row r="6" spans="1:8">
      <c r="A6" s="422"/>
      <c r="B6" s="424"/>
      <c r="C6" s="39" t="s">
        <v>316</v>
      </c>
      <c r="D6" s="39" t="s">
        <v>136</v>
      </c>
      <c r="E6" s="39" t="s">
        <v>117</v>
      </c>
      <c r="F6" s="39" t="s">
        <v>316</v>
      </c>
      <c r="G6" s="39" t="s">
        <v>136</v>
      </c>
      <c r="H6" s="40" t="s">
        <v>117</v>
      </c>
    </row>
    <row r="7" spans="1:8" s="26" customFormat="1">
      <c r="A7" s="275">
        <v>1</v>
      </c>
      <c r="B7" s="276" t="s">
        <v>404</v>
      </c>
      <c r="C7" s="45">
        <f>SUM(C8:C11)</f>
        <v>512318999.94999999</v>
      </c>
      <c r="D7" s="45">
        <f>SUM(D8:D11)</f>
        <v>770158094.02922404</v>
      </c>
      <c r="E7" s="277">
        <f>C7+D7</f>
        <v>1282477093.979224</v>
      </c>
      <c r="F7" s="45"/>
      <c r="G7" s="45"/>
      <c r="H7" s="46">
        <f t="shared" ref="H7:H53" si="0">F7+G7</f>
        <v>0</v>
      </c>
    </row>
    <row r="8" spans="1:8" s="26" customFormat="1">
      <c r="A8" s="275">
        <v>1.1000000000000001</v>
      </c>
      <c r="B8" s="338" t="s">
        <v>335</v>
      </c>
      <c r="C8" s="45">
        <v>181063425.19</v>
      </c>
      <c r="D8" s="45">
        <v>398959026.99229997</v>
      </c>
      <c r="E8" s="277">
        <f t="shared" ref="E8:E53" si="1">C8+D8</f>
        <v>580022452.18229997</v>
      </c>
      <c r="F8" s="45"/>
      <c r="G8" s="45"/>
      <c r="H8" s="46">
        <f t="shared" si="0"/>
        <v>0</v>
      </c>
    </row>
    <row r="9" spans="1:8" s="26" customFormat="1">
      <c r="A9" s="275">
        <v>1.2</v>
      </c>
      <c r="B9" s="338" t="s">
        <v>336</v>
      </c>
      <c r="C9" s="45">
        <v>0</v>
      </c>
      <c r="D9" s="45">
        <v>81638642.727512002</v>
      </c>
      <c r="E9" s="277">
        <f t="shared" si="1"/>
        <v>81638642.727512002</v>
      </c>
      <c r="F9" s="45"/>
      <c r="G9" s="45"/>
      <c r="H9" s="46">
        <f t="shared" si="0"/>
        <v>0</v>
      </c>
    </row>
    <row r="10" spans="1:8" s="26" customFormat="1">
      <c r="A10" s="275">
        <v>1.3</v>
      </c>
      <c r="B10" s="338" t="s">
        <v>337</v>
      </c>
      <c r="C10" s="45">
        <v>331255574.75999999</v>
      </c>
      <c r="D10" s="45">
        <v>259563133.09951201</v>
      </c>
      <c r="E10" s="277">
        <f t="shared" si="1"/>
        <v>590818707.85951197</v>
      </c>
      <c r="F10" s="45"/>
      <c r="G10" s="45"/>
      <c r="H10" s="46">
        <f t="shared" si="0"/>
        <v>0</v>
      </c>
    </row>
    <row r="11" spans="1:8" s="26" customFormat="1">
      <c r="A11" s="275">
        <v>1.4</v>
      </c>
      <c r="B11" s="338" t="s">
        <v>317</v>
      </c>
      <c r="C11" s="45">
        <v>0</v>
      </c>
      <c r="D11" s="45">
        <v>29997291.209899999</v>
      </c>
      <c r="E11" s="277">
        <f t="shared" si="1"/>
        <v>29997291.209899999</v>
      </c>
      <c r="F11" s="45"/>
      <c r="G11" s="45"/>
      <c r="H11" s="46">
        <f t="shared" si="0"/>
        <v>0</v>
      </c>
    </row>
    <row r="12" spans="1:8" s="26" customFormat="1" ht="29.25" customHeight="1">
      <c r="A12" s="275">
        <v>2</v>
      </c>
      <c r="B12" s="279" t="s">
        <v>339</v>
      </c>
      <c r="C12" s="45">
        <v>0</v>
      </c>
      <c r="D12" s="45">
        <v>112147461.6768</v>
      </c>
      <c r="E12" s="277">
        <f t="shared" si="1"/>
        <v>112147461.6768</v>
      </c>
      <c r="F12" s="45"/>
      <c r="G12" s="45"/>
      <c r="H12" s="46">
        <f t="shared" si="0"/>
        <v>0</v>
      </c>
    </row>
    <row r="13" spans="1:8" s="26" customFormat="1" ht="19.899999999999999" customHeight="1">
      <c r="A13" s="275">
        <v>3</v>
      </c>
      <c r="B13" s="279" t="s">
        <v>338</v>
      </c>
      <c r="C13" s="45">
        <v>240000773</v>
      </c>
      <c r="D13" s="45">
        <v>0</v>
      </c>
      <c r="E13" s="277">
        <f t="shared" si="1"/>
        <v>240000773</v>
      </c>
      <c r="F13" s="45"/>
      <c r="G13" s="45"/>
      <c r="H13" s="46">
        <f t="shared" si="0"/>
        <v>0</v>
      </c>
    </row>
    <row r="14" spans="1:8" s="26" customFormat="1">
      <c r="A14" s="275">
        <v>3.1</v>
      </c>
      <c r="B14" s="339" t="s">
        <v>318</v>
      </c>
      <c r="C14" s="45">
        <v>240000773</v>
      </c>
      <c r="D14" s="45">
        <v>0</v>
      </c>
      <c r="E14" s="277">
        <f t="shared" si="1"/>
        <v>240000773</v>
      </c>
      <c r="F14" s="45"/>
      <c r="G14" s="45"/>
      <c r="H14" s="46">
        <f t="shared" si="0"/>
        <v>0</v>
      </c>
    </row>
    <row r="15" spans="1:8" s="26" customFormat="1">
      <c r="A15" s="275">
        <v>3.2</v>
      </c>
      <c r="B15" s="339" t="s">
        <v>319</v>
      </c>
      <c r="C15" s="45">
        <v>0</v>
      </c>
      <c r="D15" s="45">
        <v>0</v>
      </c>
      <c r="E15" s="277">
        <f t="shared" si="1"/>
        <v>0</v>
      </c>
      <c r="F15" s="45"/>
      <c r="G15" s="45"/>
      <c r="H15" s="46">
        <f t="shared" si="0"/>
        <v>0</v>
      </c>
    </row>
    <row r="16" spans="1:8" s="26" customFormat="1">
      <c r="A16" s="275">
        <v>4</v>
      </c>
      <c r="B16" s="342" t="s">
        <v>349</v>
      </c>
      <c r="C16" s="45">
        <v>1281621484.73329</v>
      </c>
      <c r="D16" s="45">
        <v>3194123724.1426749</v>
      </c>
      <c r="E16" s="277">
        <f t="shared" si="1"/>
        <v>4475745208.8759651</v>
      </c>
      <c r="F16" s="45"/>
      <c r="G16" s="45"/>
      <c r="H16" s="46">
        <f t="shared" si="0"/>
        <v>0</v>
      </c>
    </row>
    <row r="17" spans="1:8" s="26" customFormat="1">
      <c r="A17" s="275">
        <v>4.0999999999999996</v>
      </c>
      <c r="B17" s="339" t="s">
        <v>340</v>
      </c>
      <c r="C17" s="45">
        <v>1219540598.0952001</v>
      </c>
      <c r="D17" s="45">
        <v>3069197848.4763098</v>
      </c>
      <c r="E17" s="277">
        <f t="shared" si="1"/>
        <v>4288738446.5715098</v>
      </c>
      <c r="F17" s="45"/>
      <c r="G17" s="45"/>
      <c r="H17" s="46">
        <f t="shared" si="0"/>
        <v>0</v>
      </c>
    </row>
    <row r="18" spans="1:8" s="26" customFormat="1">
      <c r="A18" s="275">
        <v>4.2</v>
      </c>
      <c r="B18" s="339" t="s">
        <v>334</v>
      </c>
      <c r="C18" s="45">
        <v>62080886.63809</v>
      </c>
      <c r="D18" s="45">
        <v>124925875.666365</v>
      </c>
      <c r="E18" s="277">
        <f t="shared" si="1"/>
        <v>187006762.30445498</v>
      </c>
      <c r="F18" s="45"/>
      <c r="G18" s="45"/>
      <c r="H18" s="46">
        <f t="shared" si="0"/>
        <v>0</v>
      </c>
    </row>
    <row r="19" spans="1:8" s="26" customFormat="1">
      <c r="A19" s="275">
        <v>5</v>
      </c>
      <c r="B19" s="279" t="s">
        <v>348</v>
      </c>
      <c r="C19" s="45">
        <v>4312498027.7858267</v>
      </c>
      <c r="D19" s="45">
        <v>10636770254.614412</v>
      </c>
      <c r="E19" s="277">
        <f t="shared" si="1"/>
        <v>14949268282.400238</v>
      </c>
      <c r="F19" s="45"/>
      <c r="G19" s="45"/>
      <c r="H19" s="46">
        <f t="shared" si="0"/>
        <v>0</v>
      </c>
    </row>
    <row r="20" spans="1:8" s="26" customFormat="1">
      <c r="A20" s="275">
        <v>5.0999999999999996</v>
      </c>
      <c r="B20" s="340" t="s">
        <v>322</v>
      </c>
      <c r="C20" s="45">
        <v>98067535.636687994</v>
      </c>
      <c r="D20" s="45">
        <v>200231928.303271</v>
      </c>
      <c r="E20" s="277">
        <f t="shared" si="1"/>
        <v>298299463.93995899</v>
      </c>
      <c r="F20" s="45"/>
      <c r="G20" s="45"/>
      <c r="H20" s="46">
        <f t="shared" si="0"/>
        <v>0</v>
      </c>
    </row>
    <row r="21" spans="1:8" s="26" customFormat="1">
      <c r="A21" s="275">
        <v>5.2</v>
      </c>
      <c r="B21" s="340" t="s">
        <v>321</v>
      </c>
      <c r="C21" s="45">
        <v>168582271.44235101</v>
      </c>
      <c r="D21" s="45">
        <v>183188903.24053201</v>
      </c>
      <c r="E21" s="277">
        <f t="shared" si="1"/>
        <v>351771174.68288302</v>
      </c>
      <c r="F21" s="45"/>
      <c r="G21" s="45"/>
      <c r="H21" s="46">
        <f t="shared" si="0"/>
        <v>0</v>
      </c>
    </row>
    <row r="22" spans="1:8" s="26" customFormat="1">
      <c r="A22" s="275">
        <v>5.3</v>
      </c>
      <c r="B22" s="340" t="s">
        <v>320</v>
      </c>
      <c r="C22" s="45">
        <v>3116416257.02741</v>
      </c>
      <c r="D22" s="45">
        <v>8472835584.18048</v>
      </c>
      <c r="E22" s="277">
        <f t="shared" si="1"/>
        <v>11589251841.20789</v>
      </c>
      <c r="F22" s="45"/>
      <c r="G22" s="45"/>
      <c r="H22" s="46">
        <f t="shared" si="0"/>
        <v>0</v>
      </c>
    </row>
    <row r="23" spans="1:8" s="26" customFormat="1">
      <c r="A23" s="275" t="s">
        <v>22</v>
      </c>
      <c r="B23" s="280" t="s">
        <v>83</v>
      </c>
      <c r="C23" s="45">
        <v>1727701083.49598</v>
      </c>
      <c r="D23" s="45">
        <v>3622589229.50037</v>
      </c>
      <c r="E23" s="277">
        <f t="shared" si="1"/>
        <v>5350290312.9963503</v>
      </c>
      <c r="F23" s="45"/>
      <c r="G23" s="45"/>
      <c r="H23" s="46">
        <f t="shared" si="0"/>
        <v>0</v>
      </c>
    </row>
    <row r="24" spans="1:8" s="26" customFormat="1">
      <c r="A24" s="275" t="s">
        <v>23</v>
      </c>
      <c r="B24" s="280" t="s">
        <v>84</v>
      </c>
      <c r="C24" s="45">
        <v>576956412.75071597</v>
      </c>
      <c r="D24" s="45">
        <v>2256265478.49929</v>
      </c>
      <c r="E24" s="277">
        <f t="shared" si="1"/>
        <v>2833221891.2500057</v>
      </c>
      <c r="F24" s="45"/>
      <c r="G24" s="45"/>
      <c r="H24" s="46">
        <f t="shared" si="0"/>
        <v>0</v>
      </c>
    </row>
    <row r="25" spans="1:8" s="26" customFormat="1">
      <c r="A25" s="275" t="s">
        <v>24</v>
      </c>
      <c r="B25" s="280" t="s">
        <v>85</v>
      </c>
      <c r="C25" s="45">
        <v>0</v>
      </c>
      <c r="D25" s="45">
        <v>0</v>
      </c>
      <c r="E25" s="277">
        <f t="shared" si="1"/>
        <v>0</v>
      </c>
      <c r="F25" s="45"/>
      <c r="G25" s="45"/>
      <c r="H25" s="46">
        <f t="shared" si="0"/>
        <v>0</v>
      </c>
    </row>
    <row r="26" spans="1:8" s="26" customFormat="1">
      <c r="A26" s="275" t="s">
        <v>25</v>
      </c>
      <c r="B26" s="280" t="s">
        <v>86</v>
      </c>
      <c r="C26" s="45">
        <v>619620459.94260895</v>
      </c>
      <c r="D26" s="45">
        <v>1703133025.34268</v>
      </c>
      <c r="E26" s="277">
        <f t="shared" si="1"/>
        <v>2322753485.2852888</v>
      </c>
      <c r="F26" s="45"/>
      <c r="G26" s="45"/>
      <c r="H26" s="46">
        <f t="shared" si="0"/>
        <v>0</v>
      </c>
    </row>
    <row r="27" spans="1:8" s="26" customFormat="1">
      <c r="A27" s="275" t="s">
        <v>26</v>
      </c>
      <c r="B27" s="280" t="s">
        <v>87</v>
      </c>
      <c r="C27" s="45">
        <v>192138300.83810601</v>
      </c>
      <c r="D27" s="45">
        <v>890847850.83811605</v>
      </c>
      <c r="E27" s="277">
        <f t="shared" si="1"/>
        <v>1082986151.6762221</v>
      </c>
      <c r="F27" s="45"/>
      <c r="G27" s="45"/>
      <c r="H27" s="46">
        <f t="shared" si="0"/>
        <v>0</v>
      </c>
    </row>
    <row r="28" spans="1:8" s="26" customFormat="1">
      <c r="A28" s="275">
        <v>5.4</v>
      </c>
      <c r="B28" s="340" t="s">
        <v>323</v>
      </c>
      <c r="C28" s="45">
        <v>670495105.74176395</v>
      </c>
      <c r="D28" s="45">
        <v>1047907270.95351</v>
      </c>
      <c r="E28" s="277">
        <f t="shared" si="1"/>
        <v>1718402376.6952739</v>
      </c>
      <c r="F28" s="45"/>
      <c r="G28" s="45"/>
      <c r="H28" s="46">
        <f t="shared" si="0"/>
        <v>0</v>
      </c>
    </row>
    <row r="29" spans="1:8" s="26" customFormat="1">
      <c r="A29" s="275">
        <v>5.5</v>
      </c>
      <c r="B29" s="340" t="s">
        <v>324</v>
      </c>
      <c r="C29" s="45">
        <v>158834032.20964199</v>
      </c>
      <c r="D29" s="45">
        <v>395884580.72746402</v>
      </c>
      <c r="E29" s="277">
        <f t="shared" si="1"/>
        <v>554718612.93710601</v>
      </c>
      <c r="F29" s="45"/>
      <c r="G29" s="45"/>
      <c r="H29" s="46">
        <f t="shared" si="0"/>
        <v>0</v>
      </c>
    </row>
    <row r="30" spans="1:8" s="26" customFormat="1">
      <c r="A30" s="275">
        <v>5.6</v>
      </c>
      <c r="B30" s="340" t="s">
        <v>325</v>
      </c>
      <c r="C30" s="45">
        <v>0</v>
      </c>
      <c r="D30" s="45">
        <v>0</v>
      </c>
      <c r="E30" s="277">
        <f t="shared" si="1"/>
        <v>0</v>
      </c>
      <c r="F30" s="45"/>
      <c r="G30" s="45"/>
      <c r="H30" s="46">
        <f t="shared" si="0"/>
        <v>0</v>
      </c>
    </row>
    <row r="31" spans="1:8" s="26" customFormat="1">
      <c r="A31" s="275">
        <v>5.7</v>
      </c>
      <c r="B31" s="340" t="s">
        <v>87</v>
      </c>
      <c r="C31" s="45">
        <v>100102825.727972</v>
      </c>
      <c r="D31" s="45">
        <v>336721987.20915401</v>
      </c>
      <c r="E31" s="277">
        <f t="shared" si="1"/>
        <v>436824812.93712604</v>
      </c>
      <c r="F31" s="45"/>
      <c r="G31" s="45"/>
      <c r="H31" s="46">
        <f t="shared" si="0"/>
        <v>0</v>
      </c>
    </row>
    <row r="32" spans="1:8" s="26" customFormat="1">
      <c r="A32" s="275">
        <v>6</v>
      </c>
      <c r="B32" s="279" t="s">
        <v>354</v>
      </c>
      <c r="C32" s="45">
        <f>SUM(C33:C39)</f>
        <v>67800381.992300004</v>
      </c>
      <c r="D32" s="45">
        <f>SUM(D33:D39)</f>
        <v>182904857.35973918</v>
      </c>
      <c r="E32" s="45">
        <f>SUM(E33:E39)</f>
        <v>250705239.35203922</v>
      </c>
      <c r="F32" s="45"/>
      <c r="G32" s="45"/>
      <c r="H32" s="46">
        <f t="shared" si="0"/>
        <v>0</v>
      </c>
    </row>
    <row r="33" spans="1:8" s="26" customFormat="1">
      <c r="A33" s="275">
        <v>6.1</v>
      </c>
      <c r="B33" s="341" t="s">
        <v>344</v>
      </c>
      <c r="C33" s="45">
        <v>66661029.992300004</v>
      </c>
      <c r="D33" s="45">
        <v>5886184.0246156789</v>
      </c>
      <c r="E33" s="277">
        <f t="shared" si="1"/>
        <v>72547214.016915679</v>
      </c>
      <c r="F33" s="45"/>
      <c r="G33" s="45"/>
      <c r="H33" s="46">
        <f t="shared" si="0"/>
        <v>0</v>
      </c>
    </row>
    <row r="34" spans="1:8" s="26" customFormat="1">
      <c r="A34" s="275">
        <v>6.2</v>
      </c>
      <c r="B34" s="341" t="s">
        <v>345</v>
      </c>
      <c r="C34" s="45">
        <v>1139352</v>
      </c>
      <c r="D34" s="45">
        <v>71101873.335123524</v>
      </c>
      <c r="E34" s="277">
        <f t="shared" si="1"/>
        <v>72241225.335123524</v>
      </c>
      <c r="F34" s="45"/>
      <c r="G34" s="45"/>
      <c r="H34" s="46">
        <f t="shared" si="0"/>
        <v>0</v>
      </c>
    </row>
    <row r="35" spans="1:8" s="26" customFormat="1">
      <c r="A35" s="275">
        <v>6.3</v>
      </c>
      <c r="B35" s="341" t="s">
        <v>341</v>
      </c>
      <c r="C35" s="45">
        <v>0</v>
      </c>
      <c r="D35" s="45">
        <v>105916800</v>
      </c>
      <c r="E35" s="277">
        <f t="shared" si="1"/>
        <v>105916800</v>
      </c>
      <c r="F35" s="45"/>
      <c r="G35" s="45"/>
      <c r="H35" s="46">
        <f t="shared" si="0"/>
        <v>0</v>
      </c>
    </row>
    <row r="36" spans="1:8" s="26" customFormat="1">
      <c r="A36" s="275">
        <v>6.4</v>
      </c>
      <c r="B36" s="341" t="s">
        <v>342</v>
      </c>
      <c r="C36" s="45">
        <v>0</v>
      </c>
      <c r="D36" s="45">
        <v>0</v>
      </c>
      <c r="E36" s="277">
        <f t="shared" si="1"/>
        <v>0</v>
      </c>
      <c r="F36" s="45"/>
      <c r="G36" s="45"/>
      <c r="H36" s="46">
        <f t="shared" si="0"/>
        <v>0</v>
      </c>
    </row>
    <row r="37" spans="1:8" s="26" customFormat="1">
      <c r="A37" s="275">
        <v>6.5</v>
      </c>
      <c r="B37" s="341" t="s">
        <v>343</v>
      </c>
      <c r="C37" s="45">
        <v>0</v>
      </c>
      <c r="D37" s="45">
        <v>0</v>
      </c>
      <c r="E37" s="277">
        <f t="shared" si="1"/>
        <v>0</v>
      </c>
      <c r="F37" s="45"/>
      <c r="G37" s="45"/>
      <c r="H37" s="46">
        <f t="shared" si="0"/>
        <v>0</v>
      </c>
    </row>
    <row r="38" spans="1:8" s="26" customFormat="1">
      <c r="A38" s="275">
        <v>6.6</v>
      </c>
      <c r="B38" s="341" t="s">
        <v>346</v>
      </c>
      <c r="C38" s="45">
        <v>0</v>
      </c>
      <c r="D38" s="45">
        <v>0</v>
      </c>
      <c r="E38" s="277">
        <f t="shared" si="1"/>
        <v>0</v>
      </c>
      <c r="F38" s="45"/>
      <c r="G38" s="45"/>
      <c r="H38" s="46">
        <f t="shared" si="0"/>
        <v>0</v>
      </c>
    </row>
    <row r="39" spans="1:8" s="26" customFormat="1">
      <c r="A39" s="275">
        <v>6.7</v>
      </c>
      <c r="B39" s="341" t="s">
        <v>347</v>
      </c>
      <c r="C39" s="45">
        <v>0</v>
      </c>
      <c r="D39" s="45">
        <v>0</v>
      </c>
      <c r="E39" s="277">
        <f t="shared" si="1"/>
        <v>0</v>
      </c>
      <c r="F39" s="45"/>
      <c r="G39" s="45"/>
      <c r="H39" s="46">
        <f t="shared" si="0"/>
        <v>0</v>
      </c>
    </row>
    <row r="40" spans="1:8" s="26" customFormat="1">
      <c r="A40" s="275">
        <v>7</v>
      </c>
      <c r="B40" s="279" t="s">
        <v>350</v>
      </c>
      <c r="C40" s="45">
        <v>272581341.19</v>
      </c>
      <c r="D40" s="45">
        <v>247991362.55969101</v>
      </c>
      <c r="E40" s="277">
        <f t="shared" si="1"/>
        <v>520572703.74969101</v>
      </c>
      <c r="F40" s="45"/>
      <c r="G40" s="45"/>
      <c r="H40" s="46">
        <f t="shared" si="0"/>
        <v>0</v>
      </c>
    </row>
    <row r="41" spans="1:8" s="26" customFormat="1">
      <c r="A41" s="275">
        <v>7.1</v>
      </c>
      <c r="B41" s="278" t="s">
        <v>351</v>
      </c>
      <c r="C41" s="45">
        <v>22854945</v>
      </c>
      <c r="D41" s="45">
        <v>34962162.08439</v>
      </c>
      <c r="E41" s="277">
        <f t="shared" si="1"/>
        <v>57817107.08439</v>
      </c>
      <c r="F41" s="45"/>
      <c r="G41" s="45"/>
      <c r="H41" s="46">
        <f t="shared" si="0"/>
        <v>0</v>
      </c>
    </row>
    <row r="42" spans="1:8" s="26" customFormat="1" ht="25.5">
      <c r="A42" s="275">
        <v>7.2</v>
      </c>
      <c r="B42" s="278" t="s">
        <v>352</v>
      </c>
      <c r="C42" s="45">
        <v>13176897.17</v>
      </c>
      <c r="D42" s="45">
        <v>11202044.354813</v>
      </c>
      <c r="E42" s="277">
        <f t="shared" si="1"/>
        <v>24378941.524813</v>
      </c>
      <c r="F42" s="45"/>
      <c r="G42" s="45"/>
      <c r="H42" s="46">
        <f t="shared" si="0"/>
        <v>0</v>
      </c>
    </row>
    <row r="43" spans="1:8" s="26" customFormat="1" ht="25.5">
      <c r="A43" s="275">
        <v>7.3</v>
      </c>
      <c r="B43" s="278" t="s">
        <v>355</v>
      </c>
      <c r="C43" s="45">
        <v>182035517.62</v>
      </c>
      <c r="D43" s="45">
        <v>169274013.56089801</v>
      </c>
      <c r="E43" s="277">
        <f t="shared" si="1"/>
        <v>351309531.18089801</v>
      </c>
      <c r="F43" s="45"/>
      <c r="G43" s="45"/>
      <c r="H43" s="46">
        <f t="shared" si="0"/>
        <v>0</v>
      </c>
    </row>
    <row r="44" spans="1:8" s="26" customFormat="1" ht="25.5">
      <c r="A44" s="275">
        <v>7.4</v>
      </c>
      <c r="B44" s="278" t="s">
        <v>356</v>
      </c>
      <c r="C44" s="45">
        <v>90545823.569999993</v>
      </c>
      <c r="D44" s="45">
        <v>78717348.998793006</v>
      </c>
      <c r="E44" s="277">
        <f t="shared" si="1"/>
        <v>169263172.568793</v>
      </c>
      <c r="F44" s="45"/>
      <c r="G44" s="45"/>
      <c r="H44" s="46">
        <f t="shared" si="0"/>
        <v>0</v>
      </c>
    </row>
    <row r="45" spans="1:8" s="26" customFormat="1">
      <c r="A45" s="275">
        <v>8</v>
      </c>
      <c r="B45" s="279" t="s">
        <v>333</v>
      </c>
      <c r="C45" s="45">
        <v>1595254.85</v>
      </c>
      <c r="D45" s="45">
        <v>57329296.601544008</v>
      </c>
      <c r="E45" s="277">
        <f t="shared" si="1"/>
        <v>58924551.451544009</v>
      </c>
      <c r="F45" s="45"/>
      <c r="G45" s="45"/>
      <c r="H45" s="46">
        <f t="shared" si="0"/>
        <v>0</v>
      </c>
    </row>
    <row r="46" spans="1:8" s="26" customFormat="1">
      <c r="A46" s="275">
        <v>8.1</v>
      </c>
      <c r="B46" s="339" t="s">
        <v>357</v>
      </c>
      <c r="C46" s="45">
        <v>0</v>
      </c>
      <c r="D46" s="45">
        <v>0</v>
      </c>
      <c r="E46" s="277">
        <f t="shared" si="1"/>
        <v>0</v>
      </c>
      <c r="F46" s="45"/>
      <c r="G46" s="45"/>
      <c r="H46" s="46">
        <f t="shared" si="0"/>
        <v>0</v>
      </c>
    </row>
    <row r="47" spans="1:8" s="26" customFormat="1">
      <c r="A47" s="275">
        <v>8.1999999999999993</v>
      </c>
      <c r="B47" s="339" t="s">
        <v>358</v>
      </c>
      <c r="C47" s="45">
        <v>135775.85</v>
      </c>
      <c r="D47" s="45">
        <v>3515996.7187920008</v>
      </c>
      <c r="E47" s="277">
        <f t="shared" si="1"/>
        <v>3651772.5687920009</v>
      </c>
      <c r="F47" s="45"/>
      <c r="G47" s="45"/>
      <c r="H47" s="46">
        <f t="shared" si="0"/>
        <v>0</v>
      </c>
    </row>
    <row r="48" spans="1:8" s="26" customFormat="1">
      <c r="A48" s="275">
        <v>8.3000000000000007</v>
      </c>
      <c r="B48" s="339" t="s">
        <v>359</v>
      </c>
      <c r="C48" s="45">
        <v>193850</v>
      </c>
      <c r="D48" s="45">
        <v>1242567.0555119999</v>
      </c>
      <c r="E48" s="277">
        <f t="shared" si="1"/>
        <v>1436417.0555119999</v>
      </c>
      <c r="F48" s="45"/>
      <c r="G48" s="45"/>
      <c r="H48" s="46">
        <f t="shared" si="0"/>
        <v>0</v>
      </c>
    </row>
    <row r="49" spans="1:8" s="26" customFormat="1">
      <c r="A49" s="275">
        <v>8.4</v>
      </c>
      <c r="B49" s="339" t="s">
        <v>360</v>
      </c>
      <c r="C49" s="45">
        <v>529587.5</v>
      </c>
      <c r="D49" s="45">
        <v>5210798.5007760003</v>
      </c>
      <c r="E49" s="277">
        <f t="shared" si="1"/>
        <v>5740386.0007760003</v>
      </c>
      <c r="F49" s="45"/>
      <c r="G49" s="45"/>
      <c r="H49" s="46">
        <f t="shared" si="0"/>
        <v>0</v>
      </c>
    </row>
    <row r="50" spans="1:8" s="26" customFormat="1">
      <c r="A50" s="275">
        <v>8.5</v>
      </c>
      <c r="B50" s="339" t="s">
        <v>361</v>
      </c>
      <c r="C50" s="45">
        <v>149978</v>
      </c>
      <c r="D50" s="45">
        <v>4408821.46368</v>
      </c>
      <c r="E50" s="277">
        <f t="shared" si="1"/>
        <v>4558799.46368</v>
      </c>
      <c r="F50" s="45"/>
      <c r="G50" s="45"/>
      <c r="H50" s="46">
        <f t="shared" si="0"/>
        <v>0</v>
      </c>
    </row>
    <row r="51" spans="1:8" s="26" customFormat="1">
      <c r="A51" s="275">
        <v>8.6</v>
      </c>
      <c r="B51" s="339" t="s">
        <v>362</v>
      </c>
      <c r="C51" s="45">
        <v>213420</v>
      </c>
      <c r="D51" s="45">
        <v>5374971.8374559991</v>
      </c>
      <c r="E51" s="277">
        <f t="shared" si="1"/>
        <v>5588391.8374559991</v>
      </c>
      <c r="F51" s="45"/>
      <c r="G51" s="45"/>
      <c r="H51" s="46">
        <f t="shared" si="0"/>
        <v>0</v>
      </c>
    </row>
    <row r="52" spans="1:8" s="26" customFormat="1">
      <c r="A52" s="275">
        <v>8.6999999999999993</v>
      </c>
      <c r="B52" s="339" t="s">
        <v>363</v>
      </c>
      <c r="C52" s="45">
        <v>372643.5</v>
      </c>
      <c r="D52" s="45">
        <v>37576141.025328003</v>
      </c>
      <c r="E52" s="277">
        <f t="shared" si="1"/>
        <v>37948784.525328003</v>
      </c>
      <c r="F52" s="45"/>
      <c r="G52" s="45"/>
      <c r="H52" s="46">
        <f t="shared" si="0"/>
        <v>0</v>
      </c>
    </row>
    <row r="53" spans="1:8" s="26" customFormat="1" ht="15" thickBot="1">
      <c r="A53" s="281">
        <v>9</v>
      </c>
      <c r="B53" s="282" t="s">
        <v>353</v>
      </c>
      <c r="C53" s="283">
        <v>1427835.2880000002</v>
      </c>
      <c r="D53" s="283">
        <v>16924.613976000001</v>
      </c>
      <c r="E53" s="284">
        <f t="shared" si="1"/>
        <v>1444759.9019760003</v>
      </c>
      <c r="F53" s="283"/>
      <c r="G53" s="283"/>
      <c r="H53" s="57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B21" sqref="B21"/>
    </sheetView>
  </sheetViews>
  <sheetFormatPr defaultColWidth="9.140625" defaultRowHeight="12.75"/>
  <cols>
    <col min="1" max="1" width="9.5703125" style="5" bestFit="1" customWidth="1"/>
    <col min="2" max="2" width="93.5703125" style="5" customWidth="1"/>
    <col min="3" max="4" width="13.85546875" style="5" bestFit="1" customWidth="1"/>
    <col min="5" max="11" width="9.7109375" style="59" customWidth="1"/>
    <col min="12" max="16384" width="9.140625" style="59"/>
  </cols>
  <sheetData>
    <row r="1" spans="1:8">
      <c r="A1" s="3" t="s">
        <v>38</v>
      </c>
      <c r="B1" s="5" t="str">
        <f>'1. key ratios '!B1</f>
        <v>TBC BANK</v>
      </c>
      <c r="C1" s="4"/>
    </row>
    <row r="2" spans="1:8">
      <c r="A2" s="3" t="s">
        <v>39</v>
      </c>
      <c r="B2" s="413">
        <f>'1. key ratios '!B2</f>
        <v>42916</v>
      </c>
      <c r="C2" s="7"/>
      <c r="D2" s="8"/>
      <c r="E2" s="93"/>
      <c r="F2" s="93"/>
      <c r="G2" s="93"/>
      <c r="H2" s="93"/>
    </row>
    <row r="3" spans="1:8">
      <c r="A3" s="3"/>
      <c r="B3" s="4"/>
      <c r="C3" s="7"/>
      <c r="D3" s="8"/>
      <c r="E3" s="93"/>
      <c r="F3" s="93"/>
      <c r="G3" s="93"/>
      <c r="H3" s="93"/>
    </row>
    <row r="4" spans="1:8" ht="15" customHeight="1" thickBot="1">
      <c r="A4" s="8" t="s">
        <v>221</v>
      </c>
      <c r="B4" s="204" t="s">
        <v>326</v>
      </c>
      <c r="D4" s="94" t="s">
        <v>81</v>
      </c>
    </row>
    <row r="5" spans="1:8" ht="15" customHeight="1">
      <c r="A5" s="322" t="s">
        <v>12</v>
      </c>
      <c r="B5" s="323"/>
      <c r="C5" s="324" t="s">
        <v>5</v>
      </c>
      <c r="D5" s="325" t="s">
        <v>6</v>
      </c>
    </row>
    <row r="6" spans="1:8" ht="15" customHeight="1">
      <c r="A6" s="95">
        <v>1</v>
      </c>
      <c r="B6" s="96" t="s">
        <v>330</v>
      </c>
      <c r="C6" s="97">
        <v>11105383158.589939</v>
      </c>
      <c r="D6" s="98">
        <v>9121227335.6331234</v>
      </c>
    </row>
    <row r="7" spans="1:8" ht="15" customHeight="1">
      <c r="A7" s="95">
        <v>1.1000000000000001</v>
      </c>
      <c r="B7" s="96" t="s">
        <v>220</v>
      </c>
      <c r="C7" s="99">
        <v>7828483643.7065029</v>
      </c>
      <c r="D7" s="100">
        <v>6433342472.6179686</v>
      </c>
    </row>
    <row r="8" spans="1:8">
      <c r="A8" s="95" t="s">
        <v>20</v>
      </c>
      <c r="B8" s="96" t="s">
        <v>219</v>
      </c>
      <c r="C8" s="99">
        <v>22765618.200000007</v>
      </c>
      <c r="D8" s="100">
        <v>99488937.086393088</v>
      </c>
    </row>
    <row r="9" spans="1:8" ht="15" customHeight="1">
      <c r="A9" s="95">
        <v>1.2</v>
      </c>
      <c r="B9" s="301" t="s">
        <v>218</v>
      </c>
      <c r="C9" s="99">
        <v>459896896.64081299</v>
      </c>
      <c r="D9" s="100">
        <v>346118994.86209363</v>
      </c>
    </row>
    <row r="10" spans="1:8" ht="15" customHeight="1">
      <c r="A10" s="95">
        <v>1.3</v>
      </c>
      <c r="B10" s="101" t="s">
        <v>135</v>
      </c>
      <c r="C10" s="102">
        <v>2815506491.6017828</v>
      </c>
      <c r="D10" s="100">
        <v>2341161140.3362017</v>
      </c>
    </row>
    <row r="11" spans="1:8" ht="15" customHeight="1">
      <c r="A11" s="95">
        <v>1.4</v>
      </c>
      <c r="B11" s="103" t="s">
        <v>36</v>
      </c>
      <c r="C11" s="102">
        <v>1496126.6408403497</v>
      </c>
      <c r="D11" s="100">
        <v>604727.81685751001</v>
      </c>
    </row>
    <row r="12" spans="1:8" ht="15" customHeight="1">
      <c r="A12" s="95">
        <v>2</v>
      </c>
      <c r="B12" s="96" t="s">
        <v>327</v>
      </c>
      <c r="C12" s="99">
        <v>21386825.491310805</v>
      </c>
      <c r="D12" s="100">
        <v>17685938.169702854</v>
      </c>
    </row>
    <row r="13" spans="1:8" ht="15" customHeight="1">
      <c r="A13" s="95">
        <v>3</v>
      </c>
      <c r="B13" s="96" t="s">
        <v>328</v>
      </c>
      <c r="C13" s="102">
        <v>739231256.23081207</v>
      </c>
      <c r="D13" s="100">
        <v>739231256.23081207</v>
      </c>
    </row>
    <row r="14" spans="1:8" ht="15" customHeight="1" thickBot="1">
      <c r="A14" s="104">
        <v>4</v>
      </c>
      <c r="B14" s="105" t="s">
        <v>329</v>
      </c>
      <c r="C14" s="106">
        <v>11866001240.312061</v>
      </c>
      <c r="D14" s="107">
        <v>9878144530.033638</v>
      </c>
    </row>
    <row r="15" spans="1:8" ht="15" customHeight="1">
      <c r="A15" s="108"/>
      <c r="B15" s="109"/>
      <c r="C15" s="109"/>
      <c r="D15" s="109"/>
    </row>
    <row r="16" spans="1:8">
      <c r="B16" s="110"/>
    </row>
    <row r="17" spans="1:4">
      <c r="B17" s="111"/>
    </row>
    <row r="18" spans="1:4">
      <c r="B18" s="111"/>
    </row>
    <row r="19" spans="1:4" ht="11.25">
      <c r="A19" s="59"/>
      <c r="B19" s="59"/>
      <c r="C19" s="59"/>
      <c r="D19" s="59"/>
    </row>
    <row r="20" spans="1:4" ht="11.25">
      <c r="A20" s="59"/>
      <c r="B20" s="59"/>
      <c r="C20" s="59"/>
      <c r="D20" s="59"/>
    </row>
    <row r="21" spans="1:4" ht="11.25">
      <c r="A21" s="59"/>
      <c r="B21" s="59"/>
      <c r="C21" s="59"/>
      <c r="D21" s="59"/>
    </row>
    <row r="22" spans="1:4" ht="11.25">
      <c r="A22" s="59"/>
      <c r="B22" s="59"/>
      <c r="C22" s="59"/>
      <c r="D22" s="59"/>
    </row>
    <row r="23" spans="1:4" ht="11.25">
      <c r="A23" s="59"/>
      <c r="B23" s="59"/>
      <c r="C23" s="59"/>
      <c r="D23" s="59"/>
    </row>
    <row r="24" spans="1:4" ht="11.25">
      <c r="A24" s="59"/>
      <c r="B24" s="59"/>
      <c r="C24" s="59"/>
      <c r="D24" s="59"/>
    </row>
    <row r="25" spans="1:4" ht="11.25">
      <c r="A25" s="59"/>
      <c r="B25" s="59"/>
      <c r="C25" s="59"/>
      <c r="D25" s="59"/>
    </row>
    <row r="26" spans="1:4" ht="11.25">
      <c r="A26" s="59"/>
      <c r="B26" s="59"/>
      <c r="C26" s="59"/>
      <c r="D26" s="59"/>
    </row>
    <row r="27" spans="1:4" ht="11.25">
      <c r="A27" s="59"/>
      <c r="B27" s="59"/>
      <c r="C27" s="59"/>
      <c r="D27" s="59"/>
    </row>
    <row r="28" spans="1:4" ht="11.25">
      <c r="A28" s="59"/>
      <c r="B28" s="59"/>
      <c r="C28" s="59"/>
      <c r="D28" s="59"/>
    </row>
    <row r="29" spans="1:4" ht="11.25">
      <c r="A29" s="59"/>
      <c r="B29" s="59"/>
      <c r="C29" s="59"/>
      <c r="D29" s="59"/>
    </row>
    <row r="30" spans="1:4" ht="11.25">
      <c r="A30" s="59"/>
      <c r="B30" s="59"/>
      <c r="C30" s="59"/>
      <c r="D30" s="59"/>
    </row>
    <row r="31" spans="1:4" ht="11.25">
      <c r="A31" s="59"/>
      <c r="B31" s="59"/>
      <c r="C31" s="59"/>
      <c r="D31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4.25"/>
  <cols>
    <col min="1" max="1" width="9.5703125" style="5" bestFit="1" customWidth="1"/>
    <col min="2" max="2" width="90.42578125" style="5" bestFit="1" customWidth="1"/>
    <col min="3" max="3" width="9.140625" style="5"/>
    <col min="4" max="16384" width="9.140625" style="6"/>
  </cols>
  <sheetData>
    <row r="1" spans="1:8">
      <c r="A1" s="3" t="s">
        <v>38</v>
      </c>
      <c r="B1" s="5" t="str">
        <f>'1. key ratios '!B1</f>
        <v>TBC BANK</v>
      </c>
    </row>
    <row r="2" spans="1:8">
      <c r="A2" s="3" t="s">
        <v>39</v>
      </c>
      <c r="B2" s="413">
        <f>'1. key ratios '!B2</f>
        <v>42916</v>
      </c>
    </row>
    <row r="4" spans="1:8" ht="16.5" customHeight="1" thickBot="1">
      <c r="A4" s="112" t="s">
        <v>88</v>
      </c>
      <c r="B4" s="113" t="s">
        <v>293</v>
      </c>
      <c r="C4" s="114"/>
    </row>
    <row r="5" spans="1:8">
      <c r="A5" s="115"/>
      <c r="B5" s="425" t="s">
        <v>89</v>
      </c>
      <c r="C5" s="426"/>
    </row>
    <row r="6" spans="1:8">
      <c r="A6" s="116">
        <v>1</v>
      </c>
      <c r="B6" s="117" t="s">
        <v>419</v>
      </c>
      <c r="C6" s="118"/>
    </row>
    <row r="7" spans="1:8">
      <c r="A7" s="116">
        <v>2</v>
      </c>
      <c r="B7" s="117" t="s">
        <v>420</v>
      </c>
      <c r="C7" s="118"/>
    </row>
    <row r="8" spans="1:8">
      <c r="A8" s="116">
        <v>3</v>
      </c>
      <c r="B8" s="117" t="s">
        <v>421</v>
      </c>
      <c r="C8" s="118"/>
    </row>
    <row r="9" spans="1:8">
      <c r="A9" s="116">
        <v>4</v>
      </c>
      <c r="B9" s="117" t="s">
        <v>422</v>
      </c>
      <c r="C9" s="118"/>
    </row>
    <row r="10" spans="1:8">
      <c r="A10" s="116">
        <v>5</v>
      </c>
      <c r="B10" s="117" t="s">
        <v>423</v>
      </c>
      <c r="C10" s="118"/>
    </row>
    <row r="11" spans="1:8">
      <c r="A11" s="116">
        <v>6</v>
      </c>
      <c r="B11" s="117" t="s">
        <v>424</v>
      </c>
      <c r="C11" s="118"/>
    </row>
    <row r="12" spans="1:8">
      <c r="A12" s="116">
        <v>7</v>
      </c>
      <c r="B12" s="117" t="s">
        <v>425</v>
      </c>
      <c r="C12" s="118"/>
      <c r="H12" s="119"/>
    </row>
    <row r="13" spans="1:8">
      <c r="A13" s="116">
        <v>8</v>
      </c>
      <c r="B13" s="117" t="s">
        <v>426</v>
      </c>
      <c r="C13" s="118"/>
    </row>
    <row r="14" spans="1:8">
      <c r="A14" s="116">
        <v>9</v>
      </c>
      <c r="B14" s="117" t="s">
        <v>427</v>
      </c>
      <c r="C14" s="118"/>
    </row>
    <row r="15" spans="1:8">
      <c r="A15" s="116">
        <v>10</v>
      </c>
      <c r="B15" s="117"/>
      <c r="C15" s="118"/>
    </row>
    <row r="16" spans="1:8">
      <c r="A16" s="116"/>
      <c r="B16" s="427"/>
      <c r="C16" s="428"/>
    </row>
    <row r="17" spans="1:3">
      <c r="A17" s="116"/>
      <c r="B17" s="429" t="s">
        <v>90</v>
      </c>
      <c r="C17" s="430"/>
    </row>
    <row r="18" spans="1:3">
      <c r="A18" s="116">
        <v>1</v>
      </c>
      <c r="B18" s="117" t="s">
        <v>428</v>
      </c>
      <c r="C18" s="120"/>
    </row>
    <row r="19" spans="1:3">
      <c r="A19" s="116">
        <v>2</v>
      </c>
      <c r="B19" s="117" t="s">
        <v>429</v>
      </c>
      <c r="C19" s="120"/>
    </row>
    <row r="20" spans="1:3">
      <c r="A20" s="116">
        <v>3</v>
      </c>
      <c r="B20" s="117" t="s">
        <v>430</v>
      </c>
      <c r="C20" s="120"/>
    </row>
    <row r="21" spans="1:3">
      <c r="A21" s="116">
        <v>4</v>
      </c>
      <c r="B21" s="117" t="s">
        <v>431</v>
      </c>
      <c r="C21" s="120"/>
    </row>
    <row r="22" spans="1:3">
      <c r="A22" s="116">
        <v>5</v>
      </c>
      <c r="B22" s="117" t="s">
        <v>432</v>
      </c>
      <c r="C22" s="120"/>
    </row>
    <row r="23" spans="1:3">
      <c r="A23" s="116">
        <v>6</v>
      </c>
      <c r="B23" s="117" t="s">
        <v>433</v>
      </c>
      <c r="C23" s="120"/>
    </row>
    <row r="24" spans="1:3">
      <c r="A24" s="116">
        <v>7</v>
      </c>
      <c r="B24" s="117" t="s">
        <v>434</v>
      </c>
      <c r="C24" s="120"/>
    </row>
    <row r="25" spans="1:3">
      <c r="A25" s="116">
        <v>8</v>
      </c>
      <c r="B25" s="117" t="s">
        <v>435</v>
      </c>
      <c r="C25" s="120"/>
    </row>
    <row r="26" spans="1:3">
      <c r="A26" s="116">
        <v>9</v>
      </c>
      <c r="B26" s="117"/>
      <c r="C26" s="120"/>
    </row>
    <row r="27" spans="1:3" ht="15.75" customHeight="1">
      <c r="A27" s="116">
        <v>10</v>
      </c>
      <c r="B27" s="117"/>
      <c r="C27" s="121"/>
    </row>
    <row r="28" spans="1:3" ht="15.75" customHeight="1">
      <c r="A28" s="116"/>
      <c r="B28" s="117"/>
      <c r="C28" s="121"/>
    </row>
    <row r="29" spans="1:3" ht="30" customHeight="1">
      <c r="A29" s="116"/>
      <c r="B29" s="429" t="s">
        <v>91</v>
      </c>
      <c r="C29" s="430"/>
    </row>
    <row r="30" spans="1:3">
      <c r="A30" s="116">
        <v>1</v>
      </c>
      <c r="B30" s="117" t="s">
        <v>436</v>
      </c>
      <c r="C30" s="411">
        <v>0.98669352733545512</v>
      </c>
    </row>
    <row r="31" spans="1:3" ht="15.75" customHeight="1">
      <c r="A31" s="116"/>
      <c r="B31" s="117"/>
      <c r="C31" s="118"/>
    </row>
    <row r="32" spans="1:3" ht="29.25" customHeight="1">
      <c r="A32" s="116"/>
      <c r="B32" s="429" t="s">
        <v>92</v>
      </c>
      <c r="C32" s="430"/>
    </row>
    <row r="33" spans="1:3">
      <c r="A33" s="116">
        <v>1</v>
      </c>
      <c r="B33" s="117" t="s">
        <v>419</v>
      </c>
      <c r="C33" s="411">
        <v>0.1372490696523618</v>
      </c>
    </row>
    <row r="34" spans="1:3">
      <c r="A34" s="409">
        <v>2</v>
      </c>
      <c r="B34" s="410" t="s">
        <v>420</v>
      </c>
      <c r="C34" s="412">
        <v>6.8575200149814136E-2</v>
      </c>
    </row>
    <row r="35" spans="1:3">
      <c r="A35" s="409">
        <v>3</v>
      </c>
      <c r="B35" s="410" t="s">
        <v>437</v>
      </c>
      <c r="C35" s="412">
        <v>8.2882256296178236E-2</v>
      </c>
    </row>
    <row r="36" spans="1:3">
      <c r="A36" s="409">
        <v>4</v>
      </c>
      <c r="B36" s="410" t="s">
        <v>438</v>
      </c>
      <c r="C36" s="412">
        <v>8.4855643350849136E-2</v>
      </c>
    </row>
    <row r="37" spans="1:3">
      <c r="A37" s="409">
        <v>5</v>
      </c>
      <c r="B37" s="410" t="s">
        <v>439</v>
      </c>
      <c r="C37" s="412">
        <v>8.0316853125106044E-2</v>
      </c>
    </row>
    <row r="38" spans="1:3">
      <c r="A38" s="409">
        <v>6</v>
      </c>
      <c r="B38" s="410" t="s">
        <v>440</v>
      </c>
      <c r="C38" s="412">
        <v>5.4860160119851301E-2</v>
      </c>
    </row>
    <row r="39" spans="1:3" ht="15" thickBot="1">
      <c r="A39" s="122"/>
      <c r="B39" s="123"/>
      <c r="C39" s="124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7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4.25"/>
  <cols>
    <col min="1" max="1" width="9.5703125" style="5" bestFit="1" customWidth="1"/>
    <col min="2" max="2" width="47.5703125" style="5" customWidth="1"/>
    <col min="3" max="3" width="28" style="5" customWidth="1"/>
    <col min="4" max="4" width="22.42578125" style="5" customWidth="1"/>
    <col min="5" max="5" width="22.28515625" style="5" customWidth="1"/>
    <col min="6" max="6" width="25.42578125" style="5" customWidth="1"/>
    <col min="7" max="7" width="21.28515625" style="6" customWidth="1"/>
    <col min="8" max="8" width="12" style="6" bestFit="1" customWidth="1"/>
    <col min="9" max="9" width="12.5703125" style="6" bestFit="1" customWidth="1"/>
    <col min="10" max="16384" width="9.140625" style="6"/>
  </cols>
  <sheetData>
    <row r="1" spans="1:9">
      <c r="A1" s="375" t="s">
        <v>38</v>
      </c>
      <c r="B1" s="5" t="str">
        <f>'1. key ratios '!B1</f>
        <v>TBC BANK</v>
      </c>
      <c r="C1" s="139"/>
      <c r="D1" s="139"/>
      <c r="E1" s="139"/>
      <c r="F1" s="139"/>
      <c r="G1" s="26"/>
      <c r="H1" s="26"/>
    </row>
    <row r="2" spans="1:9" s="125" customFormat="1" ht="15.75" customHeight="1">
      <c r="A2" s="375" t="s">
        <v>39</v>
      </c>
      <c r="B2" s="413">
        <f>'1. key ratios '!B2</f>
        <v>42916</v>
      </c>
    </row>
    <row r="3" spans="1:9" s="125" customFormat="1" ht="15.75" customHeight="1">
      <c r="A3" s="375"/>
    </row>
    <row r="4" spans="1:9" s="125" customFormat="1" ht="15.75" customHeight="1" thickBot="1">
      <c r="A4" s="376" t="s">
        <v>226</v>
      </c>
      <c r="B4" s="435" t="s">
        <v>377</v>
      </c>
      <c r="C4" s="436"/>
      <c r="D4" s="436"/>
      <c r="E4" s="436"/>
      <c r="F4" s="436"/>
      <c r="G4" s="126" t="s">
        <v>81</v>
      </c>
    </row>
    <row r="5" spans="1:9" s="129" customFormat="1" ht="17.45" customHeight="1">
      <c r="A5" s="303"/>
      <c r="B5" s="304"/>
      <c r="C5" s="127" t="s">
        <v>0</v>
      </c>
      <c r="D5" s="127" t="s">
        <v>1</v>
      </c>
      <c r="E5" s="127" t="s">
        <v>2</v>
      </c>
      <c r="F5" s="127" t="s">
        <v>3</v>
      </c>
      <c r="G5" s="128" t="s">
        <v>21</v>
      </c>
    </row>
    <row r="6" spans="1:9" s="26" customFormat="1" ht="14.45" customHeight="1">
      <c r="A6" s="377"/>
      <c r="B6" s="431" t="s">
        <v>384</v>
      </c>
      <c r="C6" s="431" t="s">
        <v>101</v>
      </c>
      <c r="D6" s="433" t="s">
        <v>225</v>
      </c>
      <c r="E6" s="433"/>
      <c r="F6" s="433"/>
      <c r="G6" s="434" t="s">
        <v>386</v>
      </c>
      <c r="I6" s="6"/>
    </row>
    <row r="7" spans="1:9" s="26" customFormat="1" ht="99.6" customHeight="1">
      <c r="A7" s="377"/>
      <c r="B7" s="432"/>
      <c r="C7" s="431"/>
      <c r="D7" s="378" t="s">
        <v>224</v>
      </c>
      <c r="E7" s="378" t="s">
        <v>385</v>
      </c>
      <c r="F7" s="378" t="s">
        <v>223</v>
      </c>
      <c r="G7" s="434"/>
      <c r="I7" s="6"/>
    </row>
    <row r="8" spans="1:9">
      <c r="A8" s="379">
        <v>1</v>
      </c>
      <c r="B8" s="294" t="s">
        <v>43</v>
      </c>
      <c r="C8" s="380">
        <v>377400203.21420002</v>
      </c>
      <c r="D8" s="380"/>
      <c r="E8" s="380">
        <v>377400203.21420002</v>
      </c>
      <c r="F8" s="380"/>
      <c r="G8" s="302">
        <v>377400203.21420002</v>
      </c>
      <c r="H8" s="26"/>
    </row>
    <row r="9" spans="1:9">
      <c r="A9" s="379">
        <v>2</v>
      </c>
      <c r="B9" s="294" t="s">
        <v>44</v>
      </c>
      <c r="C9" s="380">
        <v>1220771263.9078</v>
      </c>
      <c r="D9" s="380"/>
      <c r="E9" s="380">
        <v>1220771263.9078</v>
      </c>
      <c r="F9" s="380"/>
      <c r="G9" s="302">
        <v>1220771263.9078</v>
      </c>
      <c r="H9" s="26"/>
    </row>
    <row r="10" spans="1:9">
      <c r="A10" s="379">
        <v>3</v>
      </c>
      <c r="B10" s="294" t="s">
        <v>45</v>
      </c>
      <c r="C10" s="380">
        <v>552272411.72449994</v>
      </c>
      <c r="D10" s="380"/>
      <c r="E10" s="380">
        <v>552272411.72449994</v>
      </c>
      <c r="F10" s="380"/>
      <c r="G10" s="302">
        <v>552272411.72449994</v>
      </c>
      <c r="H10" s="26"/>
    </row>
    <row r="11" spans="1:9">
      <c r="A11" s="379">
        <v>4</v>
      </c>
      <c r="B11" s="294" t="s">
        <v>46</v>
      </c>
      <c r="C11" s="380">
        <v>0</v>
      </c>
      <c r="D11" s="380"/>
      <c r="E11" s="380">
        <v>0</v>
      </c>
      <c r="F11" s="380"/>
      <c r="G11" s="302">
        <v>0</v>
      </c>
      <c r="H11" s="26"/>
    </row>
    <row r="12" spans="1:9">
      <c r="A12" s="379">
        <v>5</v>
      </c>
      <c r="B12" s="294" t="s">
        <v>47</v>
      </c>
      <c r="C12" s="380">
        <v>987061389.91090012</v>
      </c>
      <c r="D12" s="380"/>
      <c r="E12" s="380">
        <v>987061389.91090012</v>
      </c>
      <c r="F12" s="380"/>
      <c r="G12" s="302">
        <v>987061389.91090012</v>
      </c>
      <c r="H12" s="26"/>
    </row>
    <row r="13" spans="1:9">
      <c r="A13" s="379">
        <v>6.1</v>
      </c>
      <c r="B13" s="381" t="s">
        <v>48</v>
      </c>
      <c r="C13" s="382">
        <v>7381188628.8938999</v>
      </c>
      <c r="D13" s="380"/>
      <c r="E13" s="380">
        <v>7381188628.8938999</v>
      </c>
      <c r="F13" s="380"/>
      <c r="G13" s="302">
        <v>7381188628.8938999</v>
      </c>
      <c r="H13" s="26"/>
    </row>
    <row r="14" spans="1:9">
      <c r="A14" s="379">
        <v>6.2</v>
      </c>
      <c r="B14" s="383" t="s">
        <v>49</v>
      </c>
      <c r="C14" s="382">
        <v>-345287140.40110004</v>
      </c>
      <c r="D14" s="380"/>
      <c r="E14" s="380">
        <v>-345287140.40110004</v>
      </c>
      <c r="F14" s="380"/>
      <c r="G14" s="302">
        <v>-345287140.40110004</v>
      </c>
      <c r="H14" s="26"/>
    </row>
    <row r="15" spans="1:9">
      <c r="A15" s="379">
        <v>6</v>
      </c>
      <c r="B15" s="294" t="s">
        <v>50</v>
      </c>
      <c r="C15" s="380">
        <v>7035901488.4927998</v>
      </c>
      <c r="D15" s="380"/>
      <c r="E15" s="380">
        <v>7035901488.4927998</v>
      </c>
      <c r="F15" s="380">
        <v>3833116038.3187866</v>
      </c>
      <c r="G15" s="302">
        <v>10869017526.811586</v>
      </c>
      <c r="H15" s="26"/>
    </row>
    <row r="16" spans="1:9">
      <c r="A16" s="379">
        <v>7</v>
      </c>
      <c r="B16" s="294" t="s">
        <v>51</v>
      </c>
      <c r="C16" s="380">
        <v>84318790.618399993</v>
      </c>
      <c r="D16" s="380"/>
      <c r="E16" s="380">
        <v>84318790.618399993</v>
      </c>
      <c r="F16" s="380"/>
      <c r="G16" s="302">
        <v>84318790.618399993</v>
      </c>
      <c r="H16" s="26"/>
    </row>
    <row r="17" spans="1:9">
      <c r="A17" s="379">
        <v>8</v>
      </c>
      <c r="B17" s="294" t="s">
        <v>222</v>
      </c>
      <c r="C17" s="380">
        <v>59180572.589999996</v>
      </c>
      <c r="D17" s="380"/>
      <c r="E17" s="380">
        <v>59180572.589999996</v>
      </c>
      <c r="F17" s="380"/>
      <c r="G17" s="302">
        <v>59180572.589999996</v>
      </c>
      <c r="H17" s="384"/>
      <c r="I17" s="133"/>
    </row>
    <row r="18" spans="1:9">
      <c r="A18" s="379">
        <v>9</v>
      </c>
      <c r="B18" s="294" t="s">
        <v>52</v>
      </c>
      <c r="C18" s="380">
        <v>44444548.350000001</v>
      </c>
      <c r="D18" s="380">
        <v>21094347.470000003</v>
      </c>
      <c r="E18" s="380">
        <v>23350200.879999999</v>
      </c>
      <c r="F18" s="380"/>
      <c r="G18" s="302">
        <v>23350200.879999999</v>
      </c>
      <c r="H18" s="26"/>
      <c r="I18" s="133"/>
    </row>
    <row r="19" spans="1:9">
      <c r="A19" s="379">
        <v>10</v>
      </c>
      <c r="B19" s="294" t="s">
        <v>53</v>
      </c>
      <c r="C19" s="380">
        <v>432566757.16000003</v>
      </c>
      <c r="D19" s="380">
        <v>156320321.51999998</v>
      </c>
      <c r="E19" s="380">
        <v>276246435.64000005</v>
      </c>
      <c r="F19" s="380"/>
      <c r="G19" s="302">
        <v>276246435.64000005</v>
      </c>
      <c r="H19" s="26"/>
      <c r="I19" s="133"/>
    </row>
    <row r="20" spans="1:9">
      <c r="A20" s="379">
        <v>11</v>
      </c>
      <c r="B20" s="294" t="s">
        <v>54</v>
      </c>
      <c r="C20" s="380">
        <v>209461584.19959998</v>
      </c>
      <c r="D20" s="380"/>
      <c r="E20" s="380">
        <v>209461584.19959998</v>
      </c>
      <c r="F20" s="380">
        <v>52987006.557179041</v>
      </c>
      <c r="G20" s="302">
        <v>262448590.75677902</v>
      </c>
      <c r="H20" s="26"/>
    </row>
    <row r="21" spans="1:9" ht="26.25" thickBot="1">
      <c r="A21" s="225"/>
      <c r="B21" s="385" t="s">
        <v>387</v>
      </c>
      <c r="C21" s="305">
        <v>11003379010.168201</v>
      </c>
      <c r="D21" s="305">
        <v>177414668.98999998</v>
      </c>
      <c r="E21" s="305">
        <v>10825964341.1782</v>
      </c>
      <c r="F21" s="305">
        <v>3886103044.8759656</v>
      </c>
      <c r="G21" s="305">
        <v>14712067386.054165</v>
      </c>
    </row>
    <row r="22" spans="1:9">
      <c r="A22" s="6"/>
      <c r="B22" s="6"/>
      <c r="C22" s="6"/>
      <c r="D22" s="6"/>
      <c r="E22" s="6"/>
      <c r="F22" s="6"/>
    </row>
    <row r="23" spans="1:9">
      <c r="A23" s="6"/>
      <c r="B23" s="6"/>
      <c r="C23" s="6"/>
      <c r="D23" s="6"/>
      <c r="E23" s="6"/>
      <c r="F23" s="6"/>
    </row>
    <row r="25" spans="1:9" s="5" customFormat="1">
      <c r="B25" s="134"/>
      <c r="G25" s="6"/>
      <c r="H25" s="6"/>
      <c r="I25" s="6"/>
    </row>
    <row r="26" spans="1:9" s="5" customFormat="1">
      <c r="B26" s="134"/>
      <c r="G26" s="6"/>
      <c r="H26" s="6"/>
      <c r="I26" s="6"/>
    </row>
    <row r="27" spans="1:9" s="5" customFormat="1">
      <c r="B27" s="134"/>
      <c r="G27" s="6"/>
      <c r="H27" s="6"/>
      <c r="I27" s="6"/>
    </row>
    <row r="28" spans="1:9" s="5" customFormat="1">
      <c r="B28" s="134"/>
      <c r="G28" s="6"/>
      <c r="H28" s="6"/>
      <c r="I28" s="6"/>
    </row>
    <row r="29" spans="1:9" s="5" customFormat="1">
      <c r="B29" s="134"/>
      <c r="G29" s="6"/>
      <c r="H29" s="6"/>
      <c r="I29" s="6"/>
    </row>
    <row r="30" spans="1:9" s="5" customFormat="1">
      <c r="B30" s="134"/>
      <c r="G30" s="6"/>
      <c r="H30" s="6"/>
      <c r="I30" s="6"/>
    </row>
    <row r="31" spans="1:9" s="5" customFormat="1">
      <c r="B31" s="134"/>
      <c r="G31" s="6"/>
      <c r="H31" s="6"/>
      <c r="I31" s="6"/>
    </row>
    <row r="32" spans="1:9" s="5" customFormat="1">
      <c r="B32" s="134"/>
      <c r="G32" s="6"/>
      <c r="H32" s="6"/>
      <c r="I32" s="6"/>
    </row>
    <row r="33" spans="2:9" s="5" customFormat="1">
      <c r="B33" s="134"/>
      <c r="G33" s="6"/>
      <c r="H33" s="6"/>
      <c r="I33" s="6"/>
    </row>
    <row r="34" spans="2:9" s="5" customFormat="1">
      <c r="B34" s="134"/>
      <c r="G34" s="6"/>
      <c r="H34" s="6"/>
      <c r="I34" s="6"/>
    </row>
    <row r="35" spans="2:9" s="5" customFormat="1">
      <c r="B35" s="134"/>
      <c r="G35" s="6"/>
      <c r="H35" s="6"/>
      <c r="I35" s="6"/>
    </row>
    <row r="36" spans="2:9" s="5" customFormat="1">
      <c r="B36" s="134"/>
      <c r="G36" s="6"/>
      <c r="H36" s="6"/>
      <c r="I36" s="6"/>
    </row>
    <row r="37" spans="2:9" s="5" customFormat="1">
      <c r="B37" s="134"/>
      <c r="G37" s="6"/>
      <c r="H37" s="6"/>
      <c r="I37" s="6"/>
    </row>
  </sheetData>
  <mergeCells count="5">
    <mergeCell ref="B6:B7"/>
    <mergeCell ref="C6:C7"/>
    <mergeCell ref="D6:F6"/>
    <mergeCell ref="G6:G7"/>
    <mergeCell ref="B4:F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C33"/>
  <sheetViews>
    <sheetView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A4" sqref="A4"/>
    </sheetView>
  </sheetViews>
  <sheetFormatPr defaultColWidth="9.140625" defaultRowHeight="12.75" outlineLevelRow="1"/>
  <cols>
    <col min="1" max="1" width="9.5703125" style="5" bestFit="1" customWidth="1"/>
    <col min="2" max="2" width="114.28515625" style="5" customWidth="1"/>
    <col min="3" max="3" width="18.85546875" style="5" customWidth="1"/>
    <col min="4" max="4" width="10" style="5" bestFit="1" customWidth="1"/>
    <col min="5" max="5" width="12" style="5" bestFit="1" customWidth="1"/>
    <col min="6" max="6" width="12.5703125" style="5" bestFit="1" customWidth="1"/>
    <col min="7" max="16384" width="9.140625" style="5"/>
  </cols>
  <sheetData>
    <row r="1" spans="1:3">
      <c r="A1" s="3" t="s">
        <v>38</v>
      </c>
      <c r="B1" s="5" t="str">
        <f>'1. key ratios '!B1</f>
        <v>TBC BANK</v>
      </c>
    </row>
    <row r="2" spans="1:3" s="125" customFormat="1" ht="15.75" customHeight="1">
      <c r="A2" s="3" t="s">
        <v>39</v>
      </c>
      <c r="B2" s="413">
        <f>'1. key ratios '!B2</f>
        <v>42916</v>
      </c>
      <c r="C2" s="5"/>
    </row>
    <row r="3" spans="1:3" s="125" customFormat="1" ht="15.75" customHeight="1">
      <c r="C3" s="5"/>
    </row>
    <row r="4" spans="1:3" s="125" customFormat="1" ht="13.5" thickBot="1">
      <c r="A4" s="125" t="s">
        <v>93</v>
      </c>
      <c r="B4" s="386" t="s">
        <v>364</v>
      </c>
      <c r="C4" s="126" t="s">
        <v>81</v>
      </c>
    </row>
    <row r="5" spans="1:3">
      <c r="A5" s="310">
        <v>1</v>
      </c>
      <c r="B5" s="387" t="s">
        <v>386</v>
      </c>
      <c r="C5" s="311">
        <v>14712067386.054165</v>
      </c>
    </row>
    <row r="6" spans="1:3" s="312" customFormat="1">
      <c r="A6" s="135">
        <v>2.1</v>
      </c>
      <c r="B6" s="307" t="s">
        <v>365</v>
      </c>
      <c r="C6" s="213">
        <v>1278333602.6080639</v>
      </c>
    </row>
    <row r="7" spans="1:3" s="110" customFormat="1" outlineLevel="1">
      <c r="A7" s="95">
        <v>2.2000000000000002</v>
      </c>
      <c r="B7" s="103" t="s">
        <v>366</v>
      </c>
      <c r="C7" s="313">
        <v>178158025.33512348</v>
      </c>
    </row>
    <row r="8" spans="1:3" s="110" customFormat="1" ht="25.5">
      <c r="A8" s="95">
        <v>3</v>
      </c>
      <c r="B8" s="308" t="s">
        <v>367</v>
      </c>
      <c r="C8" s="314">
        <v>16168559013.997353</v>
      </c>
    </row>
    <row r="9" spans="1:3" s="312" customFormat="1">
      <c r="A9" s="135">
        <v>4</v>
      </c>
      <c r="B9" s="137" t="s">
        <v>97</v>
      </c>
      <c r="C9" s="213">
        <v>213230560.00530404</v>
      </c>
    </row>
    <row r="10" spans="1:3" s="110" customFormat="1" outlineLevel="1">
      <c r="A10" s="95">
        <v>5.0999999999999996</v>
      </c>
      <c r="B10" s="103" t="s">
        <v>368</v>
      </c>
      <c r="C10" s="313">
        <v>-729871240.20431125</v>
      </c>
    </row>
    <row r="11" spans="1:3" s="110" customFormat="1" outlineLevel="1">
      <c r="A11" s="95">
        <v>5.2</v>
      </c>
      <c r="B11" s="103" t="s">
        <v>369</v>
      </c>
      <c r="C11" s="313">
        <v>-168141057.15263191</v>
      </c>
    </row>
    <row r="12" spans="1:3" s="110" customFormat="1">
      <c r="A12" s="95">
        <v>6</v>
      </c>
      <c r="B12" s="306" t="s">
        <v>96</v>
      </c>
      <c r="C12" s="313">
        <v>-211425374.24882603</v>
      </c>
    </row>
    <row r="13" spans="1:3" s="110" customFormat="1" ht="13.5" thickBot="1">
      <c r="A13" s="104">
        <v>7</v>
      </c>
      <c r="B13" s="309" t="s">
        <v>314</v>
      </c>
      <c r="C13" s="315">
        <v>15272351902.396889</v>
      </c>
    </row>
    <row r="15" spans="1:3">
      <c r="A15" s="331"/>
      <c r="B15" s="331"/>
    </row>
    <row r="16" spans="1:3">
      <c r="A16" s="331"/>
      <c r="B16" s="331"/>
    </row>
    <row r="17" spans="1:3" ht="15">
      <c r="A17" s="326"/>
      <c r="B17" s="327"/>
      <c r="C17" s="331"/>
    </row>
    <row r="18" spans="1:3" ht="15">
      <c r="A18" s="332"/>
      <c r="B18" s="333"/>
      <c r="C18" s="331"/>
    </row>
    <row r="19" spans="1:3">
      <c r="A19" s="334"/>
      <c r="B19" s="328"/>
      <c r="C19" s="331"/>
    </row>
    <row r="20" spans="1:3">
      <c r="A20" s="335"/>
      <c r="B20" s="329"/>
      <c r="C20" s="331"/>
    </row>
    <row r="21" spans="1:3">
      <c r="A21" s="335"/>
      <c r="B21" s="333"/>
      <c r="C21" s="331"/>
    </row>
    <row r="22" spans="1:3">
      <c r="A22" s="334"/>
      <c r="B22" s="330"/>
      <c r="C22" s="331"/>
    </row>
    <row r="23" spans="1:3">
      <c r="A23" s="335"/>
      <c r="B23" s="329"/>
      <c r="C23" s="331"/>
    </row>
    <row r="24" spans="1:3">
      <c r="A24" s="335"/>
      <c r="B24" s="329"/>
      <c r="C24" s="331"/>
    </row>
    <row r="25" spans="1:3">
      <c r="A25" s="335"/>
      <c r="B25" s="336"/>
      <c r="C25" s="331"/>
    </row>
    <row r="26" spans="1:3">
      <c r="A26" s="335"/>
      <c r="B26" s="333"/>
      <c r="C26" s="331"/>
    </row>
    <row r="27" spans="1:3">
      <c r="A27" s="331"/>
      <c r="B27" s="337"/>
      <c r="C27" s="331"/>
    </row>
    <row r="28" spans="1:3">
      <c r="A28" s="331"/>
      <c r="B28" s="337"/>
      <c r="C28" s="331"/>
    </row>
    <row r="29" spans="1:3">
      <c r="A29" s="331"/>
      <c r="B29" s="337"/>
      <c r="C29" s="331"/>
    </row>
    <row r="30" spans="1:3">
      <c r="A30" s="331"/>
      <c r="B30" s="337"/>
      <c r="C30" s="331"/>
    </row>
    <row r="31" spans="1:3">
      <c r="A31" s="331"/>
      <c r="B31" s="337"/>
      <c r="C31" s="331"/>
    </row>
    <row r="32" spans="1:3">
      <c r="A32" s="331"/>
      <c r="B32" s="337"/>
      <c r="C32" s="331"/>
    </row>
    <row r="33" spans="1:3">
      <c r="A33" s="331"/>
      <c r="B33" s="337"/>
      <c r="C33" s="33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YJSq2LjqswZrNJRy2PwKa9IxeIs=</DigestValue>
    </Reference>
    <Reference URI="#idOfficeObject" Type="http://www.w3.org/2000/09/xmldsig#Object">
      <DigestMethod Algorithm="http://www.w3.org/2000/09/xmldsig#sha1"/>
      <DigestValue>N/Uhg+6obY7tpWuUULTqeN7E+08=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VUD42J3eGF7+/nrf+t6QLI/IIXQ=</DigestValue>
    </Reference>
  </SignedInfo>
  <SignatureValue>4rIfISk9QM4w3MaCTJkRYDJUde5DYmW9K7ZZDD84HclgE7m4rScHkEC8x9J2/lKEC5a42YRL0Uea
yaOcRjCaxh5z8Y35bM67QDJWCHADbamOnL99xd3dv8YdwRoVEIanH5at7dq68mbOAZXyELOgOsLZ
JnmUh25t7EIG7RenEyRgEar7VJ2ziZGhiohebQiXvp6R7lMVomKKaBtVRyyXbeiKrPFV/qkHlfMQ
U8BFy6VlWcohuv4DDWbWvMshvoHOOkvHOW9Q8ws77/qWotZoKWPO0zr8zano0dgBJXUC4pgx//3t
lEt6wMlrnyvHXeOp/qL1G96Qp9C6KZ0VyB0/aQ==</SignatureValue>
  <KeyInfo>
    <X509Data>
      <X509Certificate>MIIGPDCCBSSgAwIBAgIKergbCgACAAAc0zANBgkqhkiG9w0BAQsFADBKMRIwEAYKCZImiZPyLGQB
GRYCZ2UxEzARBgoJkiaJk/IsZAEZFgNuYmcxHzAdBgNVBAMTFk5CRyBDbGFzcyAyIElOVCBTdWIg
Q0EwHhcNMTcwMjE1MDcwMzM1WhcNMTkwMjE1MDcwMzM1WjA6MRUwEwYDVQQKEwxKU0MgVEJDIEJB
TksxITAfBgNVBAMTGEJUQiAtIFRhbWFyIE1ldGl2aXNodmlsaTCCASIwDQYJKoZIhvcNAQEBBQAD
ggEPADCCAQoCggEBAOuV3U/GSk5PdTjg3UffK8+SUhcxn4F92C7rs96rc4d1sbW5e38MxqVKML2T
onN7IjmrhtApUgM/FmZrqAnIHWHUB5Vnp6ouYF2a2kU31BDALgvuR73wtImMn4HrpWRH+jLSN7o4
1NGbs3BsG0xy1pIZxSey/4hvlVXSaSVx2559qgAVr+htg6iVLTk6auWLSo5y3fz9ln5nb+HNb38k
I/+4qVRffUb52JLnQV3TE4OmFuiNj0+dBPbV8lQshMasvNbhVF99gEQy8+tfDYSzvWRjXdT3VeGo
E4gh6VYLsl2qSw8B3potfM4K7ZlrDgkthOxgGF7UsxNKseNSjDK71dsCAwEAAaOCAzIwggMuMDwG
CSsGAQQBgjcVBwQvMC0GJSsGAQQBgjcVCOayYION9USGgZkJg7ihSoO+hHEEg8SRM4SDiF0CAWQC
AR0wHQYDVR0lBBYwFAYIKwYBBQUHAwIGCCsGAQUFBwMEMAsGA1UdDwQEAwIHgDAnBgkrBgEEAYI3
FQoEGjAYMAoGCCsGAQUFBwMCMAoGCCsGAQUFBwMEMB0GA1UdDgQWBBRPrFY2TKYghCN3iZrvlsWc
6IFtvDAfBgNVHSMEGDAWgBTDLtIv8EwvGcIngvz2LqxqsEnPwTCCASUGA1UdHwSCARwwggEYMIIB
FKCCARCgggEMhoHHbGRhcDovLy9DTj1OQkclMjBDbGFzcyUyMDIlMjBJTlQlMjBTdWIlMjBDQSgx
KSxDTj1uYmctc3ViQ0EsQ049Q0RQLENOPVB1YmxpYyUyMEtleSUyMFNlcnZpY2VzLENOPVNlcnZp
Y2VzLENOPUNvbmZpZ3VyYXRpb24sREM9bmJnLERDPWdlP2NlcnRpZmljYXRlUmV2b2NhdGlvbkxp
c3Q/YmFzZT9vYmplY3RDbGFzcz1jUkxEaXN0cmlidXRpb25Qb2ludIZAaHR0cDovL2NybC5uYmcu
Z292LmdlL2NhL05CRyUyMENsYXNzJTIwMiUyMElOVCUyMFN1YiUyMENBKDEpLmNybDCCAS4GCCsG
AQUFBwEBBIIBIDCCARwwgboGCCsGAQUFBzAChoGtbGRhcDovLy9DTj1OQkclMjBDbGFzcyUyMDIl
MjBJTlQlMjBTdWIlMjBDQSxDTj1BSUEsQ049UHVibGljJTIwS2V5JTIwU2VydmljZXMsQ049U2Vy
dmljZXMsQ049Q29uZmlndXJhdGlvbixEQz1uYmcsREM9Z2U/Y0FDZXJ0aWZpY2F0ZT9iYXNlP29i
amVjdENsYXNzPWNlcnRpZmljYXRpb25BdXRob3JpdHkwXQYIKwYBBQUHMAKGUWh0dHA6Ly9jcmwu
bmJnLmdvdi5nZS9jYS9uYmctc3ViQ0EubmJnLmdlX05CRyUyMENsYXNzJTIwMiUyMElOVCUyMFN1
YiUyMENBKDIpLmNydDANBgkqhkiG9w0BAQsFAAOCAQEAntia16+QgG07mmYvsUEF8asT+fYF2u3p
45GuuOmMgP5VwQAX3norxr0BlKpEDgy0mrbvXD2dULVIp42s9vp/f5cwUErpEPgeI+8VY94LgwvV
Q6NUj6fm7iY8dF2qe+kB12dhK9k67O9XXV1DlXIbbc2Wo+VtffPMqi1U283sVQAFTOdmrv9O5Ujl
tXRJQhnSc54NCUr4FgLJQBgkTcbPORtGwYkimtQ20u53qWZ/uFwvgcQPF/ggbb/I9TADlcJ+9SJ4
L7Dw4sISGbWwv8S+jiJS/5Zi5EX1RHvs7YhD9g8dCvIcaZw5PQzYRZrPBbmt9lUw2If6hRE/86YD
A+UwxA==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hPDkrD46+BpmM5enHzCg7c7oCdw=</DigestValue>
      </Reference>
      <Reference URI="/xl/styles.xml?ContentType=application/vnd.openxmlformats-officedocument.spreadsheetml.styles+xml">
        <DigestMethod Algorithm="http://www.w3.org/2000/09/xmldsig#sha1"/>
        <DigestValue>lT8gnGMdM3TW3npOdbCSTJn/qmU=</DigestValue>
      </Reference>
      <Reference URI="/xl/worksheets/sheet16.xml?ContentType=application/vnd.openxmlformats-officedocument.spreadsheetml.worksheet+xml">
        <DigestMethod Algorithm="http://www.w3.org/2000/09/xmldsig#sha1"/>
        <DigestValue>7JIGv3p7YqQBVTstxFkST7y5oQ0=</DigestValue>
      </Reference>
      <Reference URI="/xl/worksheets/sheet8.xml?ContentType=application/vnd.openxmlformats-officedocument.spreadsheetml.worksheet+xml">
        <DigestMethod Algorithm="http://www.w3.org/2000/09/xmldsig#sha1"/>
        <DigestValue>3JxicNXLuSq2/pEMPQVHJglK8bk=</DigestValue>
      </Reference>
      <Reference URI="/xl/worksheets/sheet7.xml?ContentType=application/vnd.openxmlformats-officedocument.spreadsheetml.worksheet+xml">
        <DigestMethod Algorithm="http://www.w3.org/2000/09/xmldsig#sha1"/>
        <DigestValue>Sjytu2i+9xyoKHbv1XsFhVGepos=</DigestValue>
      </Reference>
      <Reference URI="/xl/worksheets/sheet6.xml?ContentType=application/vnd.openxmlformats-officedocument.spreadsheetml.worksheet+xml">
        <DigestMethod Algorithm="http://www.w3.org/2000/09/xmldsig#sha1"/>
        <DigestValue>xKwgmPYhQ+eeUOWPSacR2YN7rxs=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QWI8SK7p4/pcH37j/+dD7ZSD/fs=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yzIm2ItzPUUppNL27BI81gicRnU=</DigestValue>
      </Reference>
      <Reference URI="/xl/worksheets/sheet5.xml?ContentType=application/vnd.openxmlformats-officedocument.spreadsheetml.worksheet+xml">
        <DigestMethod Algorithm="http://www.w3.org/2000/09/xmldsig#sha1"/>
        <DigestValue>kp6Ppj7mCajirz0sU4S7g96PH/E=</DigestValue>
      </Reference>
      <Reference URI="/xl/worksheets/sheet11.xml?ContentType=application/vnd.openxmlformats-officedocument.spreadsheetml.worksheet+xml">
        <DigestMethod Algorithm="http://www.w3.org/2000/09/xmldsig#sha1"/>
        <DigestValue>cgZo52FkxnLQS1imj0ffWReLPy0=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haredStrings.xml?ContentType=application/vnd.openxmlformats-officedocument.spreadsheetml.sharedStrings+xml">
        <DigestMethod Algorithm="http://www.w3.org/2000/09/xmldsig#sha1"/>
        <DigestValue>kh9mmhDUJ871LHZqU0KnlhR4ppc=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3.xml?ContentType=application/vnd.openxmlformats-officedocument.spreadsheetml.worksheet+xml">
        <DigestMethod Algorithm="http://www.w3.org/2000/09/xmldsig#sha1"/>
        <DigestValue>SfgKFtvDr5TTAvuHjq1dQ8ZfTtU=</DigestValue>
      </Reference>
      <Reference URI="/xl/worksheets/sheet2.xml?ContentType=application/vnd.openxmlformats-officedocument.spreadsheetml.worksheet+xml">
        <DigestMethod Algorithm="http://www.w3.org/2000/09/xmldsig#sha1"/>
        <DigestValue>Y1MtgMDJOyayiAvDypTdzwVkzuc=</DigestValue>
      </Reference>
      <Reference URI="/xl/worksheets/sheet4.xml?ContentType=application/vnd.openxmlformats-officedocument.spreadsheetml.worksheet+xml">
        <DigestMethod Algorithm="http://www.w3.org/2000/09/xmldsig#sha1"/>
        <DigestValue>2w+ilCJ+2eFPb88Kpo3o6Op9mOM=</DigestValue>
      </Reference>
      <Reference URI="/xl/workbook.xml?ContentType=application/vnd.openxmlformats-officedocument.spreadsheetml.sheet.main+xml">
        <DigestMethod Algorithm="http://www.w3.org/2000/09/xmldsig#sha1"/>
        <DigestValue>5TKYXqp5SSWi9obl+PzuITNS2aw=</DigestValue>
      </Reference>
      <Reference URI="/xl/worksheets/sheet12.xml?ContentType=application/vnd.openxmlformats-officedocument.spreadsheetml.worksheet+xml">
        <DigestMethod Algorithm="http://www.w3.org/2000/09/xmldsig#sha1"/>
        <DigestValue>vHXgRd3kAH6t5TXiO4BF7NAcgMw=</DigestValue>
      </Reference>
      <Reference URI="/xl/worksheets/sheet1.xml?ContentType=application/vnd.openxmlformats-officedocument.spreadsheetml.worksheet+xml">
        <DigestMethod Algorithm="http://www.w3.org/2000/09/xmldsig#sha1"/>
        <DigestValue>MEKsE43IiVByrapDTowwitZlo/0=</DigestValue>
      </Reference>
      <Reference URI="/xl/worksheets/sheet15.xml?ContentType=application/vnd.openxmlformats-officedocument.spreadsheetml.worksheet+xml">
        <DigestMethod Algorithm="http://www.w3.org/2000/09/xmldsig#sha1"/>
        <DigestValue>tl02y24MzjufCU9wL9xrP+H4i+8=</DigestValue>
      </Reference>
      <Reference URI="/xl/worksheets/sheet14.xml?ContentType=application/vnd.openxmlformats-officedocument.spreadsheetml.worksheet+xml">
        <DigestMethod Algorithm="http://www.w3.org/2000/09/xmldsig#sha1"/>
        <DigestValue>m5xuj9Mq1HISPgvDUNqy/Qmwxxo=</DigestValue>
      </Reference>
      <Reference URI="/xl/worksheets/sheet13.xml?ContentType=application/vnd.openxmlformats-officedocument.spreadsheetml.worksheet+xml">
        <DigestMethod Algorithm="http://www.w3.org/2000/09/xmldsig#sha1"/>
        <DigestValue>5yAK3pdeR1akXsyw6ASFQ0ueqVo=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2018-03-05T09:28:48Z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Approval</SignatureComments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2018-03-05T09:28:48Z</xd:SigningTime>
          <xd:SigningCertificate>
            <xd:Cert>
              <xd:CertDigest>
                <DigestMethod Algorithm="http://www.w3.org/2000/09/xmldsig#sha1"/>
                <DigestValue>t/J2oPwUzq8xwGqgSSOsoWGtNlo=</DigestValue>
              </xd:CertDigest>
              <xd:IssuerSerial>
                <X509IssuerName>CN=NBG Class 2 INT Sub CA, DC=nbg, DC=ge</X509IssuerName>
                <X509SerialNumber>579524860189456654671059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ZJXo2NBoW+uKEFwSWXVWSPB2Xx8=</DigestValue>
    </Reference>
    <Reference URI="#idOfficeObject" Type="http://www.w3.org/2000/09/xmldsig#Object">
      <DigestMethod Algorithm="http://www.w3.org/2000/09/xmldsig#sha1"/>
      <DigestValue>N/Uhg+6obY7tpWuUULTqeN7E+08=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V7uc8f5iAJrn7cmuP/XHDtNdhGI=</DigestValue>
    </Reference>
  </SignedInfo>
  <SignatureValue>mzQ/YC19rIYe4bXbLTuu8KW7ErHufDEK5Ilh3zFqm7T4Xlfj0DCFjOBem1/cSyqBogEh4SjeTQ5/
XJxo2fAhfKi7t39gkW4eP5MtKM/jusCz//quK+uT00L1VawmyGZ/6C3oFSRZOdar9jJyyYIqxvG8
tyd19un27xMcfxNeI+a51PXCzS79/Vf6EZ8/Ht8p9PBQGb7GiMV2qAvgrsCjuWgivMNg4VRIQ0gC
86j0IOWym/MkbW+wHAU/IfO9uC8eE2J2HqFAZkE4p7Dm5j/CTychFOPK1ynDkjPJ+jRVpl7N78AV
BZeX6xwnsaTBfadxU/A7CJOMeQXwTYXGJMmOzQ==</SignatureValue>
  <KeyInfo>
    <X509Data>
      <X509Certificate>MIIGOzCCBSOgAwIBAgIKTB1IywACAAAmODANBgkqhkiG9w0BAQsFADBKMRIwEAYKCZImiZPyLGQB
GRYCZ2UxEzARBgoJkiaJk/IsZAEZFgNuYmcxHzAdBgNVBAMTFk5CRyBDbGFzcyAyIElOVCBTdWIg
Q0EwHhcNMTcwNzI2MTIzNTQ3WhcNMTkwNzI2MTIzNTQ3WjA5MRUwEwYDVQQKEwxKU0MgVEJDIEJB
TksxIDAeBgNVBAMTF0JUQiAtIFRlb25hIEdpb3Jnb2JpYW5pMIIBIjANBgkqhkiG9w0BAQEFAAOC
AQ8AMIIBCgKCAQEA35ASTcUtgInd//rx6MIUP0cVvd2oidjtHZ4MFkw8d2ffAv8SRIcom8y5cJ+b
D84l1KzaMEb34t4SWK/+qa4D64xsGNow5MAjNU9w9S9fJ1H8Cf/0xcL5OwGJuZkDtyW6sESdojL1
nRjVMZw2pR8trEMxIhABoHFnL85qVUOINxQQh6cfB3Bcp0Y1uO8jaDFCDZHLEWZo3OK7At5HuyNp
AXaP6ZcqOE2GHK+jSQJ5EPOkGA8ZhxLM6lyR/3Iz21665/WdvLI89HLmw/qdMjRh6iiZmIho8GSd
SSMjdzmZL7b32Du8urwTUaCKtkJ6/LO9XmG35VeOaPbV1t5I1wzpIwIDAQABo4IDMjCCAy4wPAYJ
KwYBBAGCNxUHBC8wLQYlKwYBBAGCNxUI5rJgg431RIaBmQmDuKFKg76EcQSDxJEzhIOIXQIBZAIB
HTAdBgNVHSUEFjAUBggrBgEFBQcDAgYIKwYBBQUHAwQwCwYDVR0PBAQDAgeAMCcGCSsGAQQBgjcV
CgQaMBgwCgYIKwYBBQUHAwIwCgYIKwYBBQUHAwQwHQYDVR0OBBYEFL9jMlKDUSfDdjuwJ87u7sRY
sqmyMB8GA1UdIwQYMBaAFMMu0i/wTC8ZwieC/PYurGqwSc/BMIIBJQYDVR0fBIIBHDCCARgwggEU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JTIwQ0EoMikuY3J0MA0GCSqGSIb3DQEBCwUAA4IBAQAbIJaiirzRoLRJKhhHaTUkZNgasqiigNQ2
FQPbku5PM3vSoh7BSYcN91w8CaPi21ZW1RSIuaSZVNundYH7pfJ/gJSxNOh85UQ94aebwCuhRcTV
5uhHArYMwPT5aEpjNobkhkRuu2DJVx+SaBTxvq1erha8/rpSAFwqeY8CRGSLyjbAvbGjJLNJbyfv
JKdV9sGaRE2opfxCAqFotTaD3OtNHPAZNLMzeLbVB0LjLTFmrmZ/WCqzQF6tfJoi0LKMcBqhUW4r
j73y1tmPf+ehyn10CnxbeBJf/FNAyvpj+pOvVenwi4F5UfLTQ1z70zZcl5ban88/cWNpT5qvODNm
Ne62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hPDkrD46+BpmM5enHzCg7c7oCdw=</DigestValue>
      </Reference>
      <Reference URI="/xl/styles.xml?ContentType=application/vnd.openxmlformats-officedocument.spreadsheetml.styles+xml">
        <DigestMethod Algorithm="http://www.w3.org/2000/09/xmldsig#sha1"/>
        <DigestValue>lT8gnGMdM3TW3npOdbCSTJn/qmU=</DigestValue>
      </Reference>
      <Reference URI="/xl/worksheets/sheet16.xml?ContentType=application/vnd.openxmlformats-officedocument.spreadsheetml.worksheet+xml">
        <DigestMethod Algorithm="http://www.w3.org/2000/09/xmldsig#sha1"/>
        <DigestValue>7JIGv3p7YqQBVTstxFkST7y5oQ0=</DigestValue>
      </Reference>
      <Reference URI="/xl/worksheets/sheet8.xml?ContentType=application/vnd.openxmlformats-officedocument.spreadsheetml.worksheet+xml">
        <DigestMethod Algorithm="http://www.w3.org/2000/09/xmldsig#sha1"/>
        <DigestValue>3JxicNXLuSq2/pEMPQVHJglK8bk=</DigestValue>
      </Reference>
      <Reference URI="/xl/worksheets/sheet7.xml?ContentType=application/vnd.openxmlformats-officedocument.spreadsheetml.worksheet+xml">
        <DigestMethod Algorithm="http://www.w3.org/2000/09/xmldsig#sha1"/>
        <DigestValue>Sjytu2i+9xyoKHbv1XsFhVGepos=</DigestValue>
      </Reference>
      <Reference URI="/xl/worksheets/sheet6.xml?ContentType=application/vnd.openxmlformats-officedocument.spreadsheetml.worksheet+xml">
        <DigestMethod Algorithm="http://www.w3.org/2000/09/xmldsig#sha1"/>
        <DigestValue>xKwgmPYhQ+eeUOWPSacR2YN7rxs=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QWI8SK7p4/pcH37j/+dD7ZSD/fs=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yzIm2ItzPUUppNL27BI81gicRnU=</DigestValue>
      </Reference>
      <Reference URI="/xl/worksheets/sheet5.xml?ContentType=application/vnd.openxmlformats-officedocument.spreadsheetml.worksheet+xml">
        <DigestMethod Algorithm="http://www.w3.org/2000/09/xmldsig#sha1"/>
        <DigestValue>kp6Ppj7mCajirz0sU4S7g96PH/E=</DigestValue>
      </Reference>
      <Reference URI="/xl/worksheets/sheet11.xml?ContentType=application/vnd.openxmlformats-officedocument.spreadsheetml.worksheet+xml">
        <DigestMethod Algorithm="http://www.w3.org/2000/09/xmldsig#sha1"/>
        <DigestValue>cgZo52FkxnLQS1imj0ffWReLPy0=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haredStrings.xml?ContentType=application/vnd.openxmlformats-officedocument.spreadsheetml.sharedStrings+xml">
        <DigestMethod Algorithm="http://www.w3.org/2000/09/xmldsig#sha1"/>
        <DigestValue>kh9mmhDUJ871LHZqU0KnlhR4ppc=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3.xml?ContentType=application/vnd.openxmlformats-officedocument.spreadsheetml.worksheet+xml">
        <DigestMethod Algorithm="http://www.w3.org/2000/09/xmldsig#sha1"/>
        <DigestValue>SfgKFtvDr5TTAvuHjq1dQ8ZfTtU=</DigestValue>
      </Reference>
      <Reference URI="/xl/worksheets/sheet2.xml?ContentType=application/vnd.openxmlformats-officedocument.spreadsheetml.worksheet+xml">
        <DigestMethod Algorithm="http://www.w3.org/2000/09/xmldsig#sha1"/>
        <DigestValue>Y1MtgMDJOyayiAvDypTdzwVkzuc=</DigestValue>
      </Reference>
      <Reference URI="/xl/worksheets/sheet4.xml?ContentType=application/vnd.openxmlformats-officedocument.spreadsheetml.worksheet+xml">
        <DigestMethod Algorithm="http://www.w3.org/2000/09/xmldsig#sha1"/>
        <DigestValue>2w+ilCJ+2eFPb88Kpo3o6Op9mOM=</DigestValue>
      </Reference>
      <Reference URI="/xl/workbook.xml?ContentType=application/vnd.openxmlformats-officedocument.spreadsheetml.sheet.main+xml">
        <DigestMethod Algorithm="http://www.w3.org/2000/09/xmldsig#sha1"/>
        <DigestValue>5TKYXqp5SSWi9obl+PzuITNS2aw=</DigestValue>
      </Reference>
      <Reference URI="/xl/worksheets/sheet12.xml?ContentType=application/vnd.openxmlformats-officedocument.spreadsheetml.worksheet+xml">
        <DigestMethod Algorithm="http://www.w3.org/2000/09/xmldsig#sha1"/>
        <DigestValue>vHXgRd3kAH6t5TXiO4BF7NAcgMw=</DigestValue>
      </Reference>
      <Reference URI="/xl/worksheets/sheet1.xml?ContentType=application/vnd.openxmlformats-officedocument.spreadsheetml.worksheet+xml">
        <DigestMethod Algorithm="http://www.w3.org/2000/09/xmldsig#sha1"/>
        <DigestValue>MEKsE43IiVByrapDTowwitZlo/0=</DigestValue>
      </Reference>
      <Reference URI="/xl/worksheets/sheet15.xml?ContentType=application/vnd.openxmlformats-officedocument.spreadsheetml.worksheet+xml">
        <DigestMethod Algorithm="http://www.w3.org/2000/09/xmldsig#sha1"/>
        <DigestValue>tl02y24MzjufCU9wL9xrP+H4i+8=</DigestValue>
      </Reference>
      <Reference URI="/xl/worksheets/sheet14.xml?ContentType=application/vnd.openxmlformats-officedocument.spreadsheetml.worksheet+xml">
        <DigestMethod Algorithm="http://www.w3.org/2000/09/xmldsig#sha1"/>
        <DigestValue>m5xuj9Mq1HISPgvDUNqy/Qmwxxo=</DigestValue>
      </Reference>
      <Reference URI="/xl/worksheets/sheet13.xml?ContentType=application/vnd.openxmlformats-officedocument.spreadsheetml.worksheet+xml">
        <DigestMethod Algorithm="http://www.w3.org/2000/09/xmldsig#sha1"/>
        <DigestValue>5yAK3pdeR1akXsyw6ASFQ0ueqVo=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2018-03-05T09:39:21Z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Approval</SignatureComments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2018-03-05T09:39:21Z</xd:SigningTime>
          <xd:SigningCertificate>
            <xd:Cert>
              <xd:CertDigest>
                <DigestMethod Algorithm="http://www.w3.org/2000/09/xmldsig#sha1"/>
                <DigestValue>nPS+MPrYIC7c+slDC8O1uLGITgU=</DigestValue>
              </xd:CertDigest>
              <xd:IssuerSerial>
                <X509IssuerName>CN=NBG Class 2 INT Sub CA, DC=nbg, DC=ge</X509IssuerName>
                <X509SerialNumber>359440053562430206256696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CICR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2018-03-02T17:22:10Z</dcterms:modified>
</cp:coreProperties>
</file>