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150" tabRatio="936"/>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2" r:id="rId29"/>
    <sheet name="Instruction" sheetId="90" state="hidden"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37" i="80" l="1"/>
  <c r="G8" i="80" l="1"/>
  <c r="H8" i="81" l="1"/>
  <c r="H9" i="81"/>
  <c r="H10" i="81"/>
  <c r="H11" i="81"/>
  <c r="H12" i="81"/>
  <c r="H13" i="81"/>
  <c r="H14" i="81"/>
  <c r="H15" i="81"/>
  <c r="H16" i="81"/>
  <c r="H17" i="81"/>
  <c r="H18" i="81"/>
  <c r="H19" i="81"/>
  <c r="H20" i="81"/>
  <c r="H21" i="81"/>
  <c r="C33" i="80" l="1"/>
  <c r="D33" i="80"/>
  <c r="E33" i="80"/>
  <c r="F33" i="80"/>
  <c r="G33" i="80"/>
  <c r="G39" i="80"/>
  <c r="G11" i="80" l="1"/>
  <c r="C14" i="80" l="1"/>
  <c r="F8" i="80" l="1"/>
  <c r="C19" i="85" l="1"/>
  <c r="D12" i="84"/>
  <c r="C12" i="84"/>
  <c r="D7" i="84"/>
  <c r="C7" i="84"/>
  <c r="H22" i="81"/>
  <c r="C22" i="81"/>
  <c r="D22" i="81"/>
  <c r="E22" i="81"/>
  <c r="F22" i="81"/>
  <c r="G22" i="81"/>
  <c r="C19" i="84" l="1"/>
  <c r="D19" i="84"/>
  <c r="C37" i="69"/>
  <c r="C21" i="72"/>
  <c r="D21" i="72"/>
  <c r="E21" i="72"/>
  <c r="G14" i="80" l="1"/>
  <c r="D18" i="80" l="1"/>
  <c r="I7" i="82" l="1"/>
  <c r="I8" i="82"/>
  <c r="I9" i="82"/>
  <c r="I10" i="82"/>
  <c r="I11" i="82"/>
  <c r="I12" i="82"/>
  <c r="I13" i="82"/>
  <c r="I14" i="82"/>
  <c r="I15" i="82"/>
  <c r="I16" i="82"/>
  <c r="I17" i="82"/>
  <c r="I18" i="82"/>
  <c r="I19" i="82"/>
  <c r="I20" i="82"/>
  <c r="C21" i="82"/>
  <c r="D21" i="82"/>
  <c r="E21" i="82"/>
  <c r="F21" i="82"/>
  <c r="H21" i="82"/>
  <c r="I22" i="82"/>
  <c r="I23" i="82"/>
  <c r="I21" i="82" l="1"/>
  <c r="G18" i="80"/>
  <c r="G21" i="80" s="1"/>
  <c r="F18" i="80"/>
  <c r="E18" i="80"/>
  <c r="C18" i="80"/>
  <c r="F14" i="80"/>
  <c r="E14" i="80"/>
  <c r="D14" i="80"/>
  <c r="F11" i="80"/>
  <c r="E11" i="80"/>
  <c r="D11" i="80"/>
  <c r="C11" i="80"/>
  <c r="E8" i="80"/>
  <c r="D8" i="80"/>
  <c r="C8" i="80"/>
  <c r="B2" i="92" l="1"/>
  <c r="B1" i="92"/>
  <c r="B2" i="71" l="1"/>
  <c r="C15" i="69" l="1"/>
  <c r="C25" i="69" s="1"/>
  <c r="B1" i="89" l="1"/>
  <c r="B1" i="88"/>
  <c r="B1" i="87"/>
  <c r="B1" i="86"/>
  <c r="B1" i="85"/>
  <c r="B1" i="84"/>
  <c r="B1" i="83"/>
  <c r="B1" i="82"/>
  <c r="B1" i="81"/>
  <c r="B2" i="89" l="1"/>
  <c r="B2" i="88"/>
  <c r="B2" i="87"/>
  <c r="B2" i="86"/>
  <c r="B2" i="85"/>
  <c r="B2" i="84"/>
  <c r="B2" i="83"/>
  <c r="B2" i="82"/>
  <c r="B2" i="81"/>
  <c r="H34" i="83" l="1"/>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34" i="83" l="1"/>
  <c r="B2" i="80"/>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C5" i="73" l="1"/>
  <c r="C8" i="73" l="1"/>
  <c r="C13" i="73" s="1"/>
  <c r="C45" i="69" l="1"/>
</calcChain>
</file>

<file path=xl/sharedStrings.xml><?xml version="1.0" encoding="utf-8"?>
<sst xmlns="http://schemas.openxmlformats.org/spreadsheetml/2006/main" count="1543" uniqueCount="1024">
  <si>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</si>
  <si>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</si>
  <si>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</si>
  <si>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</si>
  <si>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</si>
  <si>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</si>
  <si>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</si>
  <si>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</si>
  <si>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</si>
  <si>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</si>
  <si>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</si>
  <si>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</si>
  <si>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</si>
  <si>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</si>
  <si>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</si>
  <si>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</si>
  <si>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</si>
  <si>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</si>
  <si>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</si>
  <si>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</si>
  <si>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</si>
  <si>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</si>
  <si>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</si>
  <si>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</si>
  <si>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</si>
  <si>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</si>
  <si>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</si>
  <si>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</si>
  <si>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</si>
  <si>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</si>
  <si>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</si>
  <si>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</si>
  <si>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</si>
  <si>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</si>
  <si>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</si>
  <si>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</si>
  <si>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</si>
  <si>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</si>
  <si>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</si>
  <si>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</si>
  <si>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</si>
  <si>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</si>
  <si>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</si>
  <si>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</si>
  <si>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</si>
  <si>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</si>
  <si>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</si>
  <si>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</si>
  <si>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</si>
  <si>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</si>
  <si>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</si>
  <si>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</si>
  <si>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</si>
  <si>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</si>
  <si>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</si>
  <si>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</si>
  <si>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</si>
  <si>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</si>
  <si>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</si>
  <si>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</si>
  <si>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</si>
  <si>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</si>
  <si>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</si>
  <si>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</si>
  <si>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</si>
  <si>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</si>
  <si>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</si>
  <si>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</si>
  <si>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</si>
  <si>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</si>
  <si>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</si>
  <si>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</si>
  <si>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</si>
  <si>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</si>
  <si>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</si>
  <si>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</si>
  <si>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</si>
  <si>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</si>
  <si>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</si>
  <si>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</si>
  <si>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</si>
  <si>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</si>
  <si>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</si>
  <si>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</si>
  <si>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</si>
  <si>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</si>
  <si>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</si>
  <si>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</si>
  <si>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</si>
  <si>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</si>
  <si>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</si>
  <si>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</si>
  <si>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</si>
  <si>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</si>
  <si>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</si>
  <si>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</si>
  <si>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</si>
  <si>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</si>
  <si>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</si>
  <si>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</si>
  <si>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</si>
  <si>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</si>
  <si>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</si>
  <si>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</si>
  <si>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</si>
  <si>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</si>
  <si>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</si>
  <si>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</si>
  <si>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</si>
  <si>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</si>
  <si>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</si>
  <si>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</si>
  <si>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</si>
  <si>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</si>
  <si>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</si>
  <si>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</si>
  <si>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</si>
  <si>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</si>
  <si>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</si>
  <si>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</si>
  <si>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</si>
  <si>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</si>
  <si>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</si>
  <si>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</si>
  <si>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</si>
  <si>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</si>
  <si>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</si>
  <si>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</si>
  <si>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</si>
  <si>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</si>
  <si>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</si>
  <si>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</si>
  <si>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</si>
  <si>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</si>
  <si>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</si>
  <si>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</si>
  <si>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</si>
  <si>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</si>
  <si>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</si>
  <si>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</si>
  <si>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</si>
  <si>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</si>
  <si>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</si>
  <si>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</si>
  <si>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</si>
  <si>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</si>
  <si>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</si>
  <si>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</si>
  <si>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</si>
  <si>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</si>
  <si>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</si>
  <si>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</si>
  <si>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</si>
  <si>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</si>
  <si>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</si>
  <si>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</si>
  <si>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</si>
  <si>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</si>
  <si>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</si>
  <si>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</si>
  <si>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</si>
  <si>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</si>
  <si>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</si>
  <si>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</si>
  <si>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</si>
  <si>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</si>
  <si>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</si>
  <si>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</si>
  <si>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</si>
  <si>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</si>
  <si>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</si>
  <si>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</si>
  <si>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</si>
  <si>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</si>
  <si>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</si>
  <si>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</si>
  <si>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</si>
  <si>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</si>
  <si>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</si>
  <si>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</si>
  <si>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</si>
  <si>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</si>
  <si>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</si>
  <si>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</si>
  <si>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</si>
  <si>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</si>
  <si>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</si>
  <si>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</si>
  <si>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</si>
  <si>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</si>
  <si>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</si>
  <si>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</si>
  <si>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</si>
  <si>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</si>
  <si>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</si>
  <si>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</si>
  <si>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</si>
  <si>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</si>
  <si>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</si>
  <si>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</si>
  <si>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</si>
  <si>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</si>
  <si>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</si>
  <si>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</si>
  <si>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</si>
  <si>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</si>
  <si>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</si>
  <si>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</si>
  <si>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</si>
  <si>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</si>
  <si>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</si>
  <si>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</si>
  <si>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</si>
  <si>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</si>
  <si>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</si>
  <si>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</si>
  <si>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</si>
  <si>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</si>
  <si>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</si>
  <si>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</si>
  <si>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</si>
  <si>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</si>
  <si>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</si>
  <si>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</si>
  <si>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</si>
  <si>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</si>
  <si>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</si>
  <si>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</si>
  <si>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</si>
  <si>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</si>
  <si>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</si>
  <si>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</si>
  <si>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</si>
  <si>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</si>
  <si>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</si>
  <si>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</si>
  <si>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</si>
  <si>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</si>
  <si>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</si>
  <si>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</si>
  <si>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</si>
  <si>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</si>
  <si>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</si>
  <si>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</si>
  <si>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</si>
  <si>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</si>
  <si>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</si>
  <si>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</si>
  <si>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</si>
  <si>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</si>
  <si>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</si>
  <si>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</si>
  <si>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</si>
  <si>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</si>
  <si>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</si>
  <si>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</si>
  <si>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</si>
  <si>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</si>
  <si>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</si>
  <si>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</si>
  <si>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</si>
  <si>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</si>
  <si>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</si>
  <si>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</si>
  <si>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</si>
  <si>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</si>
  <si>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</si>
  <si>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</si>
  <si>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</si>
  <si>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</si>
  <si>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</si>
  <si>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</si>
  <si>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</si>
  <si>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</si>
  <si>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</si>
  <si>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</si>
  <si>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</si>
  <si>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</si>
  <si>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</si>
  <si>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</si>
  <si>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</si>
  <si>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</si>
  <si>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</si>
  <si>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</si>
  <si>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</si>
  <si>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</si>
  <si>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</si>
  <si>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</si>
  <si>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</si>
  <si>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</si>
  <si>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</si>
  <si>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</si>
  <si>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</si>
  <si>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</si>
  <si>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</si>
  <si>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</si>
  <si>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</si>
  <si>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</si>
  <si>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</si>
  <si>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</si>
  <si>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</si>
  <si>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</si>
  <si>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</si>
  <si>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</si>
  <si>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</si>
  <si>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</si>
  <si>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</si>
  <si>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</si>
  <si>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</si>
  <si>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</si>
  <si>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</si>
  <si>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</si>
  <si>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</si>
  <si>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</si>
  <si>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</si>
  <si>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</si>
  <si>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</si>
  <si>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</si>
  <si>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</si>
  <si>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</si>
  <si>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</si>
  <si>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</si>
  <si>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</si>
  <si>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</si>
  <si>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</si>
  <si>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</si>
  <si>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</si>
  <si>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</si>
  <si>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</si>
  <si>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</si>
  <si>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</si>
  <si>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</si>
  <si>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</si>
  <si>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</si>
  <si>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</si>
  <si>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</si>
  <si>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</si>
  <si>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</si>
  <si>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</si>
  <si>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</si>
  <si>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</si>
  <si>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</si>
  <si>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</si>
  <si>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</si>
  <si>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</si>
  <si>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</si>
  <si>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</si>
  <si>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</si>
  <si>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</si>
  <si>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</si>
  <si>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</si>
  <si>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</si>
  <si>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</si>
  <si>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</si>
  <si>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</si>
  <si>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</si>
  <si>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</si>
  <si>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</si>
  <si>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</si>
  <si>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</si>
  <si>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</si>
  <si>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</si>
  <si>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</si>
  <si>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</si>
  <si>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</si>
  <si>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</si>
  <si>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</si>
  <si>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</si>
  <si>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</si>
  <si>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</si>
  <si>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</si>
  <si>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</si>
  <si>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</si>
  <si>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</si>
  <si>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</si>
  <si>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</si>
  <si>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</si>
  <si>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</si>
  <si>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</si>
  <si>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</si>
  <si>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</si>
  <si>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</si>
  <si>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</si>
  <si>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</si>
  <si>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</si>
  <si>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</si>
  <si>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</si>
  <si>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</si>
  <si>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</si>
  <si>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</si>
  <si>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</si>
  <si>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</si>
  <si>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</si>
  <si>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</si>
  <si>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</si>
  <si>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</si>
  <si>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</si>
  <si>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</si>
  <si>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</si>
  <si>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</si>
  <si>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</si>
  <si>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</si>
  <si>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</si>
  <si>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</si>
  <si>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</si>
  <si>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</si>
  <si>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</si>
  <si>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</si>
  <si>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</si>
  <si>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</si>
  <si>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</si>
  <si>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</si>
  <si>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</si>
  <si>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</si>
  <si>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</si>
  <si>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</si>
  <si>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</si>
  <si>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</si>
  <si>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</si>
  <si>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</si>
  <si>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</si>
  <si>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</si>
  <si>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</si>
  <si>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</si>
  <si>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</si>
  <si>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</si>
  <si>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</si>
  <si>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</si>
  <si>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</si>
  <si>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</si>
  <si>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</si>
  <si>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</si>
  <si>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</si>
  <si>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</si>
  <si>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</si>
  <si>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</si>
  <si>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</si>
  <si>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</si>
  <si>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</si>
  <si>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</si>
  <si>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</si>
  <si>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</si>
  <si>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</si>
  <si>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</si>
  <si>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</si>
  <si>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</si>
  <si>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</si>
  <si>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</si>
  <si>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</si>
  <si>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</si>
  <si>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</si>
  <si>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</si>
  <si>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</si>
  <si>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</si>
  <si>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</si>
  <si>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</si>
  <si>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</si>
  <si>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</si>
  <si>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</si>
  <si>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</si>
  <si>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</si>
  <si>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</si>
  <si>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</si>
  <si>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</si>
  <si>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</si>
  <si>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</si>
  <si>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</si>
  <si>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</si>
  <si>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</si>
  <si>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</si>
  <si>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</si>
  <si>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</si>
  <si>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</si>
  <si>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</si>
  <si>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</si>
  <si>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</si>
  <si>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</si>
  <si>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</si>
  <si>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</si>
  <si>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</si>
  <si>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</si>
  <si>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</si>
  <si>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</si>
  <si>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</si>
  <si>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</si>
  <si>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</si>
  <si>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</si>
  <si>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</si>
  <si>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</si>
  <si>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</si>
  <si>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</si>
  <si>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</si>
  <si>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</si>
  <si>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</si>
  <si>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</si>
  <si>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</si>
  <si>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</si>
  <si>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</si>
  <si>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</si>
  <si>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</si>
  <si>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</si>
  <si>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</si>
  <si>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</si>
  <si>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</si>
  <si>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</si>
  <si>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</si>
  <si>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</si>
  <si>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</si>
  <si>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</si>
  <si>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</si>
  <si>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</si>
  <si>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</si>
  <si>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</si>
  <si>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</si>
  <si>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</si>
  <si>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</si>
  <si>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</si>
  <si>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</si>
  <si>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</si>
  <si>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</si>
  <si>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</si>
  <si>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</si>
  <si>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</si>
  <si>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</si>
  <si>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</si>
  <si>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</si>
  <si>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</si>
  <si>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</si>
  <si>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</si>
  <si>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</si>
  <si>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</si>
  <si>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</si>
  <si>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</si>
  <si>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</si>
  <si>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</si>
  <si>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</si>
  <si>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</si>
  <si>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</si>
  <si>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</si>
  <si>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</si>
  <si>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</si>
  <si>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</si>
  <si>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</si>
  <si>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</si>
  <si>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</si>
  <si>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</si>
  <si>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</si>
  <si>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</si>
  <si>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</si>
  <si>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</si>
  <si>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</si>
  <si>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</si>
  <si>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</si>
  <si>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</si>
  <si>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</si>
  <si>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</si>
  <si>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</si>
  <si>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</si>
  <si>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</si>
  <si>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</si>
  <si>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</si>
  <si>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</si>
  <si>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</si>
  <si>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</si>
  <si>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</si>
  <si>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</si>
  <si>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</si>
  <si>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</si>
  <si>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</si>
  <si>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</si>
  <si>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</si>
  <si>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</si>
  <si>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</si>
  <si>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</si>
  <si>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</si>
  <si>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</si>
  <si>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</si>
  <si>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</si>
  <si>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</si>
  <si>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</si>
  <si>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</si>
  <si>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</si>
  <si>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</si>
  <si>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</si>
  <si>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</si>
  <si>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</si>
  <si>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</si>
  <si>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</si>
  <si>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</si>
  <si>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</si>
  <si>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</si>
  <si>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</si>
  <si>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</si>
  <si>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</si>
  <si>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</si>
  <si>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</si>
  <si>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</si>
  <si>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</si>
  <si>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</si>
  <si>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</si>
  <si>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</si>
  <si>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</si>
  <si>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</si>
  <si>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</si>
  <si>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</si>
  <si>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</si>
  <si>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</si>
  <si>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</si>
  <si>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</si>
  <si>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</si>
  <si>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</si>
  <si>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</si>
  <si>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</si>
  <si>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</si>
  <si>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</si>
  <si>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</si>
  <si>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</si>
  <si>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</si>
  <si>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</si>
  <si>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</si>
  <si>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</si>
  <si>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</si>
  <si>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</si>
  <si>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</si>
  <si>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</si>
  <si>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</si>
  <si>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</si>
  <si>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</si>
  <si>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</si>
  <si>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</si>
  <si>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</si>
  <si>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</si>
  <si>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</si>
  <si>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</si>
  <si>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</si>
  <si>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</si>
  <si>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</si>
  <si>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</si>
  <si>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</si>
  <si>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</si>
  <si>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</si>
  <si>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</si>
  <si>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</si>
  <si>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</si>
  <si>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</si>
  <si>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</si>
  <si>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</si>
  <si>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</si>
  <si>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</si>
  <si>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</si>
  <si>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</si>
  <si>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</si>
  <si>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</si>
  <si>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</si>
  <si>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</si>
  <si>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</si>
  <si>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</si>
  <si>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</si>
  <si>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</si>
  <si>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</si>
  <si>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</si>
  <si>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</si>
  <si>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</si>
  <si>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</si>
  <si>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</si>
  <si>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</si>
  <si>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</si>
  <si>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</si>
  <si>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</si>
  <si>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</si>
  <si>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</si>
  <si>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</si>
  <si>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</si>
  <si>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</si>
  <si>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</si>
  <si>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</si>
  <si>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</si>
  <si>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</si>
  <si>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</si>
  <si>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</si>
  <si>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</si>
  <si>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</si>
  <si>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</si>
  <si>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</si>
  <si>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</si>
  <si>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</si>
  <si>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</si>
  <si>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</si>
  <si>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</si>
  <si>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</si>
  <si>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</si>
  <si>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</si>
  <si>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</si>
  <si>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</si>
  <si>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</si>
  <si>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</si>
  <si>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</si>
  <si>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</si>
  <si>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</si>
  <si>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</si>
  <si>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</si>
  <si>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</si>
  <si>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</si>
  <si>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</si>
  <si>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</si>
  <si>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</si>
  <si>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</si>
  <si>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</si>
  <si>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</si>
  <si>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</si>
  <si>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</si>
  <si>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</si>
  <si>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</si>
  <si>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</si>
  <si>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</si>
  <si>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</si>
  <si>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</si>
  <si>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</si>
  <si>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</si>
  <si>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</si>
  <si>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</si>
  <si>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</si>
  <si>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</si>
  <si>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</si>
  <si>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</si>
  <si>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</si>
  <si>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</si>
  <si>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</si>
  <si>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</si>
  <si>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</si>
  <si>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</si>
  <si>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</si>
  <si>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</si>
  <si>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</si>
  <si>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</si>
  <si>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</si>
  <si>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</si>
  <si>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</si>
  <si>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</si>
  <si>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</si>
  <si>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</si>
  <si>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</si>
  <si>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</si>
  <si>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</si>
  <si>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</si>
  <si>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</si>
  <si>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</si>
  <si>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</si>
  <si>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</si>
  <si>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</si>
  <si>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</si>
  <si>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</si>
  <si>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</si>
  <si>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</si>
  <si>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</si>
  <si>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</si>
  <si>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</si>
  <si>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</si>
  <si>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</si>
  <si>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</si>
  <si>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</si>
  <si>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</si>
  <si>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</si>
  <si>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</si>
  <si>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</si>
  <si>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</si>
  <si>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</si>
  <si>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</si>
  <si>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</si>
  <si>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</si>
  <si>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</si>
  <si>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</si>
  <si>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</si>
  <si>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</si>
  <si>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</si>
  <si>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</si>
  <si>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</si>
  <si>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</si>
  <si>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</si>
  <si>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</si>
  <si>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</si>
  <si>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</si>
  <si>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</si>
  <si>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</si>
  <si>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</si>
  <si>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</si>
  <si>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</si>
  <si>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</si>
  <si>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</si>
  <si>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</si>
  <si>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</si>
  <si>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</si>
  <si>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</si>
  <si>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</si>
  <si>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</si>
  <si>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</si>
  <si>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</si>
  <si>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</si>
  <si>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</si>
  <si>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</si>
  <si>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</si>
  <si>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</si>
  <si>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</si>
  <si>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</si>
  <si>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</si>
  <si>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</si>
  <si>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</si>
  <si>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</si>
  <si>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</si>
  <si>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</si>
  <si>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</si>
  <si>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</si>
  <si>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</si>
  <si>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</si>
  <si>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</si>
  <si>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</si>
  <si>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</si>
  <si>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</si>
  <si>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</si>
  <si>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</si>
  <si>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</si>
  <si>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</si>
  <si>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</si>
  <si>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</si>
  <si>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</si>
  <si>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</si>
  <si>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</si>
  <si>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</si>
  <si>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</si>
  <si>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</si>
  <si>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</si>
  <si>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</si>
  <si>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</si>
  <si>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</si>
  <si>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</si>
  <si>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</si>
  <si>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</si>
  <si>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</si>
  <si>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</si>
  <si>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</si>
  <si>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</si>
  <si>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</si>
  <si>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</si>
  <si>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</si>
  <si>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</si>
  <si>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</si>
  <si>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</si>
  <si>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</si>
  <si>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</si>
  <si>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</si>
  <si>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</si>
  <si>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</si>
  <si>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</si>
  <si>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</si>
  <si>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</si>
  <si>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</si>
  <si>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</si>
  <si>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</si>
  <si>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</si>
  <si>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</si>
  <si>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</si>
  <si>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</si>
  <si>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</si>
  <si>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</si>
  <si>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</si>
  <si>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</si>
  <si>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</si>
  <si>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</si>
  <si>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</si>
  <si>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</si>
  <si>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</si>
  <si>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</si>
  <si>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</si>
  <si>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</si>
  <si>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</si>
  <si>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</si>
  <si>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</si>
  <si>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</si>
  <si>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</si>
  <si>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</si>
  <si>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</si>
  <si>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</si>
  <si>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</si>
  <si>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</si>
  <si>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</si>
  <si>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</si>
  <si>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</si>
  <si>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</si>
  <si>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</si>
  <si>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</si>
  <si>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</si>
  <si>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</si>
  <si>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</si>
  <si>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</si>
  <si>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</si>
  <si>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</si>
  <si>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</si>
  <si>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</si>
  <si>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</si>
  <si>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</si>
  <si>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</si>
  <si>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</si>
  <si>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</si>
  <si>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</si>
  <si>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</si>
  <si>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</si>
  <si>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</si>
  <si>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</si>
  <si>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</si>
  <si>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</si>
  <si>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</si>
  <si>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</si>
  <si>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</si>
  <si>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</si>
  <si>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</si>
  <si>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</si>
  <si>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</si>
  <si>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</si>
  <si>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</si>
  <si>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</si>
  <si>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</si>
  <si>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</si>
  <si>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</si>
  <si>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</si>
  <si>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</si>
  <si>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</si>
  <si>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</si>
  <si>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</si>
  <si>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</si>
  <si>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</si>
  <si>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</si>
  <si>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</si>
  <si>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</si>
  <si>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</si>
  <si>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</si>
  <si>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</si>
  <si>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</si>
  <si>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</si>
  <si>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</si>
  <si>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</si>
  <si>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</si>
  <si>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</si>
  <si>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</si>
  <si>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</si>
  <si>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</si>
  <si>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</si>
  <si>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</si>
  <si>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</si>
  <si>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</si>
  <si>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</si>
  <si>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</si>
  <si>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</si>
  <si>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</si>
  <si>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</si>
  <si>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</si>
  <si>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</si>
  <si>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</si>
  <si>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</si>
  <si>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</si>
  <si>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</si>
  <si>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</si>
  <si>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</si>
  <si>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</si>
  <si>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</si>
  <si>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</si>
  <si>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სს თიბისი ბანკი</t>
  </si>
  <si>
    <t>არნე ბერგრენი</t>
  </si>
  <si>
    <t>ვახტანგ ბუცხრიკიძე</t>
  </si>
  <si>
    <t>www.tbcbank.com.ge</t>
  </si>
  <si>
    <t>ცირა კემულარია</t>
  </si>
  <si>
    <t>დამოუკიდებელი წევრი</t>
  </si>
  <si>
    <t>მარია ლუიზა ჩიკონიანი</t>
  </si>
  <si>
    <t>დამოუკიდებელი თავმჯდომარე</t>
  </si>
  <si>
    <t>გენერალური დირექტორი</t>
  </si>
  <si>
    <t>თორნიკე გოგიჩაიშვილი</t>
  </si>
  <si>
    <t>გენერალური დირექტორის მოადგილე / საცალო, მცირე და საშუალო საბანკო ბიზნესის მართვა</t>
  </si>
  <si>
    <t>ნინო მასურაშვილი</t>
  </si>
  <si>
    <t>გენერალური დირექტორის მოადგილე / რისკების მართვა</t>
  </si>
  <si>
    <t>გიორგი მეგრელიშვილი</t>
  </si>
  <si>
    <t>გენერალური დირექტორის მოადგილე / ფინანსების მართვა</t>
  </si>
  <si>
    <t>ნიკოლოზ ქურდიანი</t>
  </si>
  <si>
    <t>გიორგი თხელიძე</t>
  </si>
  <si>
    <t>გენერალური დირექტორის მოადგილე / კორპორატიული და საინვესტიციო საბანკო ბიზნესის მართვა</t>
  </si>
  <si>
    <t>TBC Bank Group PLC</t>
  </si>
  <si>
    <t>European Bank for Reconstruction and Development</t>
  </si>
  <si>
    <t>Dunross &amp; Co.</t>
  </si>
  <si>
    <t>ეფტიმიოს კირიაკოპულოსი</t>
  </si>
  <si>
    <t>ერან კლაინი</t>
  </si>
  <si>
    <t>პერ ანდერს იორგენ ფასტი</t>
  </si>
  <si>
    <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</si>
  <si>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</si>
  <si>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</si>
  <si>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</si>
  <si>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</si>
  <si>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</si>
  <si>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</si>
  <si>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</si>
  <si>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</si>
  <si>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</si>
  <si>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</si>
  <si>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</si>
  <si>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</si>
  <si>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</si>
  <si>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</si>
  <si>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</si>
  <si>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</si>
  <si>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</si>
  <si>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</si>
  <si>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</si>
  <si>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</si>
  <si>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</si>
  <si>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</si>
  <si>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ზოგადი და ხარისხობრივი ინფორმაცია საცალო პროდუქტებზე</t>
  </si>
  <si>
    <t>4Q-2021</t>
  </si>
  <si>
    <t>3Q-2021</t>
  </si>
  <si>
    <t>ვენერა სუქნიძე</t>
  </si>
  <si>
    <t>რაჯივ ლოჩან სოუნი</t>
  </si>
  <si>
    <t>1Q-2022</t>
  </si>
  <si>
    <t>Allan Gray Investment Management</t>
  </si>
  <si>
    <t>2Q-2022</t>
  </si>
  <si>
    <t>მამუკა ხაზარაძე</t>
  </si>
  <si>
    <t>ბადრი ჯაფარიძე</t>
  </si>
  <si>
    <t>3Q-2022</t>
  </si>
  <si>
    <t>გენერალური დირექტორის მოადგილე / ბრენდის გამოცდილება და მარკეტინგული კომუნიკაციები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</si>
</sst>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_ ;[Red]\-#,##0.0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theme="6" tint="-0.499984740745262"/>
      </left>
      <right style="thin">
        <color theme="6" tint="-0.499984740745262"/>
      </right>
      <top style="thin">
        <color indexed="64"/>
      </top>
      <bottom style="thin">
        <color theme="6" tint="-0.499984740745262"/>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6"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9"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7"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178"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6"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79" fontId="27" fillId="0" borderId="0"/>
    <xf numFmtId="0" fontId="7"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7"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7"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7" fillId="0" borderId="0"/>
    <xf numFmtId="0" fontId="77" fillId="0" borderId="0"/>
    <xf numFmtId="168" fontId="7" fillId="0" borderId="0"/>
    <xf numFmtId="0" fontId="77" fillId="0" borderId="0"/>
    <xf numFmtId="168" fontId="7"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179" fontId="7" fillId="0" borderId="0"/>
    <xf numFmtId="179" fontId="7" fillId="0" borderId="0"/>
    <xf numFmtId="179" fontId="7" fillId="0" borderId="0"/>
    <xf numFmtId="179" fontId="7" fillId="0" borderId="0"/>
    <xf numFmtId="179" fontId="7" fillId="0" borderId="0"/>
    <xf numFmtId="0" fontId="1" fillId="0" borderId="0"/>
    <xf numFmtId="179" fontId="27"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4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7"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5" fillId="0" borderId="41"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168" fontId="95" fillId="0" borderId="112" applyNumberFormat="0" applyFill="0" applyAlignment="0" applyProtection="0"/>
    <xf numFmtId="169" fontId="95"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9"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68" fontId="95"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0" fontId="48"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4"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168" fontId="86" fillId="64" borderId="111" applyNumberFormat="0" applyAlignment="0" applyProtection="0"/>
    <xf numFmtId="169" fontId="86"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9"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168" fontId="86"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0" fontId="84"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0" fontId="28" fillId="74" borderId="110" applyNumberFormat="0" applyFont="0" applyAlignment="0" applyProtection="0"/>
    <xf numFmtId="3" fontId="2" fillId="72" borderId="106" applyFont="0">
      <alignment horizontal="right" vertical="center"/>
      <protection locked="0"/>
    </xf>
    <xf numFmtId="0" fontId="67"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168" fontId="69" fillId="43" borderId="109" applyNumberFormat="0" applyAlignment="0" applyProtection="0"/>
    <xf numFmtId="169" fontId="69"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9"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168" fontId="69"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67"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3" fillId="70" borderId="107" applyFont="0" applyBorder="0">
      <alignment horizontal="center" wrapText="1"/>
    </xf>
    <xf numFmtId="168" fontId="55" fillId="0" borderId="104">
      <alignment horizontal="left" vertical="center"/>
    </xf>
    <xf numFmtId="0" fontId="55" fillId="0" borderId="104">
      <alignment horizontal="left" vertical="center"/>
    </xf>
    <xf numFmtId="0" fontId="55" fillId="0" borderId="104">
      <alignment horizontal="left" vertical="center"/>
    </xf>
    <xf numFmtId="0" fontId="2" fillId="69" borderId="106" applyNumberFormat="0" applyFont="0" applyBorder="0" applyProtection="0">
      <alignment horizontal="center" vertical="center"/>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7" fillId="0" borderId="106" applyNumberFormat="0" applyAlignment="0">
      <alignment horizontal="right"/>
      <protection locked="0"/>
    </xf>
    <xf numFmtId="0" fontId="39"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168" fontId="41" fillId="64" borderId="109" applyNumberFormat="0" applyAlignment="0" applyProtection="0"/>
    <xf numFmtId="169" fontId="41"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9"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168" fontId="41"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39" fillId="64" borderId="109"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936">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0" fillId="0" borderId="0" xfId="0" applyNumberFormat="1" applyBorder="1" applyAlignment="1">
      <alignment horizontal="center"/>
    </xf>
    <xf numFmtId="0" fontId="4" fillId="0" borderId="3" xfId="0" applyFont="1" applyBorder="1"/>
    <xf numFmtId="0" fontId="8" fillId="0" borderId="19" xfId="0" applyFont="1" applyBorder="1"/>
    <xf numFmtId="0" fontId="11" fillId="0" borderId="0" xfId="0" applyFont="1" applyBorder="1"/>
    <xf numFmtId="0" fontId="11" fillId="0" borderId="0" xfId="0" applyFont="1"/>
    <xf numFmtId="0" fontId="8" fillId="0" borderId="0" xfId="0" applyFont="1" applyBorder="1" applyAlignment="1">
      <alignment horizontal="right" wrapText="1"/>
    </xf>
    <xf numFmtId="0" fontId="8" fillId="0" borderId="22" xfId="0" applyFont="1" applyBorder="1" applyAlignment="1">
      <alignment vertical="center"/>
    </xf>
    <xf numFmtId="0" fontId="8" fillId="0" borderId="25" xfId="0" applyFont="1" applyBorder="1"/>
    <xf numFmtId="0" fontId="6" fillId="0" borderId="0" xfId="0" applyFont="1"/>
    <xf numFmtId="0" fontId="8" fillId="0" borderId="0" xfId="11" applyFont="1" applyFill="1" applyBorder="1" applyProtection="1"/>
    <xf numFmtId="0" fontId="4" fillId="0" borderId="0" xfId="0" applyFont="1" applyBorder="1"/>
    <xf numFmtId="0" fontId="8" fillId="0" borderId="0" xfId="0" applyFont="1"/>
    <xf numFmtId="0" fontId="8" fillId="0" borderId="0" xfId="0" applyFont="1" applyAlignment="1">
      <alignment horizontal="right"/>
    </xf>
    <xf numFmtId="0" fontId="8" fillId="0" borderId="0" xfId="11" applyFont="1" applyFill="1" applyBorder="1" applyAlignment="1" applyProtection="1"/>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applyFill="1" applyBorder="1" applyAlignment="1" applyProtection="1"/>
    <xf numFmtId="0" fontId="8" fillId="0" borderId="8" xfId="0" applyFont="1" applyBorder="1" applyAlignment="1">
      <alignment wrapText="1"/>
    </xf>
    <xf numFmtId="0" fontId="8" fillId="0" borderId="24" xfId="0" applyFont="1" applyBorder="1" applyAlignment="1">
      <alignment wrapText="1"/>
    </xf>
    <xf numFmtId="0" fontId="6" fillId="0" borderId="0" xfId="0" applyFont="1" applyBorder="1"/>
    <xf numFmtId="0" fontId="9" fillId="0" borderId="0" xfId="0" applyFont="1" applyAlignment="1">
      <alignment horizontal="center"/>
    </xf>
    <xf numFmtId="0" fontId="8" fillId="0" borderId="0" xfId="0" applyFont="1" applyFill="1" applyBorder="1" applyProtection="1"/>
    <xf numFmtId="10" fontId="8" fillId="0" borderId="0" xfId="6" applyNumberFormat="1" applyFont="1" applyFill="1" applyBorder="1" applyProtection="1">
      <protection locked="0"/>
    </xf>
    <xf numFmtId="0" fontId="8" fillId="0" borderId="0" xfId="0" applyFont="1" applyFill="1" applyBorder="1" applyProtection="1">
      <protection locked="0"/>
    </xf>
    <xf numFmtId="0" fontId="17" fillId="0" borderId="0" xfId="0" applyFont="1" applyFill="1" applyBorder="1" applyProtection="1">
      <protection locked="0"/>
    </xf>
    <xf numFmtId="0" fontId="9" fillId="0" borderId="19" xfId="0" applyFont="1" applyFill="1" applyBorder="1" applyAlignment="1" applyProtection="1">
      <alignment horizontal="center" vertical="center"/>
    </xf>
    <xf numFmtId="0" fontId="8" fillId="0" borderId="20" xfId="0" applyFont="1" applyFill="1" applyBorder="1" applyProtection="1"/>
    <xf numFmtId="0" fontId="8" fillId="0" borderId="22" xfId="0" applyFont="1" applyFill="1" applyBorder="1" applyAlignment="1" applyProtection="1">
      <alignment horizontal="left" indent="1"/>
    </xf>
    <xf numFmtId="0" fontId="9" fillId="0" borderId="8" xfId="0" applyFont="1" applyFill="1" applyBorder="1" applyAlignment="1" applyProtection="1">
      <alignment horizontal="center"/>
    </xf>
    <xf numFmtId="0" fontId="8" fillId="0" borderId="8" xfId="0" applyFont="1" applyFill="1" applyBorder="1" applyAlignment="1" applyProtection="1">
      <alignment horizontal="left" indent="1"/>
    </xf>
    <xf numFmtId="0" fontId="8" fillId="0" borderId="8" xfId="0" applyFont="1" applyFill="1" applyBorder="1" applyAlignment="1" applyProtection="1">
      <alignment horizontal="left" indent="2"/>
    </xf>
    <xf numFmtId="0" fontId="9" fillId="0" borderId="8" xfId="0" applyFont="1" applyFill="1" applyBorder="1" applyAlignment="1" applyProtection="1"/>
    <xf numFmtId="0" fontId="8" fillId="0" borderId="25" xfId="0" applyFont="1" applyFill="1" applyBorder="1" applyAlignment="1" applyProtection="1">
      <alignment horizontal="left" indent="1"/>
    </xf>
    <xf numFmtId="0" fontId="9" fillId="0" borderId="28" xfId="0" applyFont="1" applyFill="1" applyBorder="1" applyAlignment="1" applyProtection="1"/>
    <xf numFmtId="0" fontId="18" fillId="0" borderId="0" xfId="0" applyFont="1" applyAlignment="1">
      <alignment vertical="center"/>
    </xf>
    <xf numFmtId="0" fontId="8"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5" fillId="0" borderId="0" xfId="0" applyFont="1" applyAlignment="1">
      <alignment horizontal="center"/>
    </xf>
    <xf numFmtId="0" fontId="9" fillId="0" borderId="0" xfId="0" applyFont="1" applyFill="1" applyBorder="1" applyAlignment="1">
      <alignment horizontal="center" wrapText="1"/>
    </xf>
    <xf numFmtId="0" fontId="12" fillId="0" borderId="8" xfId="0" applyFont="1" applyBorder="1" applyAlignment="1">
      <alignment wrapText="1"/>
    </xf>
    <xf numFmtId="0" fontId="4" fillId="0" borderId="24" xfId="0" applyFont="1" applyBorder="1" applyAlignment="1"/>
    <xf numFmtId="0" fontId="12"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8" fillId="0" borderId="1" xfId="0" applyFont="1" applyBorder="1"/>
    <xf numFmtId="0" fontId="9" fillId="0" borderId="0" xfId="0" applyFont="1" applyFill="1" applyBorder="1" applyAlignment="1" applyProtection="1">
      <alignment horizontal="center" vertical="center"/>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6"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6"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6" fillId="3" borderId="3" xfId="1" applyNumberFormat="1" applyFont="1" applyFill="1" applyBorder="1" applyAlignment="1" applyProtection="1">
      <alignment horizontal="center" vertical="center" wrapText="1"/>
      <protection locked="0"/>
    </xf>
    <xf numFmtId="164" fontId="6" fillId="3" borderId="22" xfId="1" applyNumberFormat="1" applyFont="1" applyFill="1" applyBorder="1" applyAlignment="1" applyProtection="1">
      <alignment horizontal="center" vertical="center" wrapText="1"/>
      <protection locked="0"/>
    </xf>
    <xf numFmtId="164" fontId="6"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6" fillId="3" borderId="25" xfId="9" applyFont="1" applyFill="1" applyBorder="1" applyAlignment="1" applyProtection="1">
      <alignment horizontal="left" vertical="center"/>
      <protection locked="0"/>
    </xf>
    <xf numFmtId="0" fontId="14" fillId="3" borderId="27" xfId="16" applyFont="1" applyFill="1" applyBorder="1" applyAlignment="1" applyProtection="1">
      <protection locked="0"/>
    </xf>
    <xf numFmtId="0" fontId="4" fillId="0" borderId="0" xfId="0" applyFont="1" applyFill="1" applyBorder="1" applyAlignment="1">
      <alignment wrapText="1"/>
    </xf>
    <xf numFmtId="0" fontId="8" fillId="3" borderId="3" xfId="5" applyFont="1" applyFill="1" applyBorder="1" applyProtection="1">
      <protection locked="0"/>
    </xf>
    <xf numFmtId="0" fontId="8" fillId="0" borderId="3" xfId="13" applyFont="1" applyFill="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0" fontId="8" fillId="0"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6" fillId="0" borderId="0" xfId="11" applyFont="1" applyFill="1" applyBorder="1" applyAlignment="1" applyProtection="1">
      <alignment vertical="center"/>
    </xf>
    <xf numFmtId="0" fontId="4" fillId="0" borderId="22" xfId="0" applyFont="1" applyBorder="1" applyAlignment="1">
      <alignment vertical="center"/>
    </xf>
    <xf numFmtId="0" fontId="8"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6" fillId="0" borderId="19"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6" fillId="3" borderId="21" xfId="2" applyNumberFormat="1" applyFont="1" applyFill="1" applyBorder="1" applyAlignment="1" applyProtection="1">
      <alignment horizontal="center" vertical="center"/>
      <protection locked="0"/>
    </xf>
    <xf numFmtId="0" fontId="6" fillId="0" borderId="22" xfId="9" applyFont="1" applyFill="1" applyBorder="1" applyAlignment="1" applyProtection="1">
      <alignment horizontal="center" vertical="center"/>
      <protection locked="0"/>
    </xf>
    <xf numFmtId="0" fontId="6" fillId="0" borderId="0" xfId="13" applyFont="1" applyBorder="1" applyAlignment="1" applyProtection="1">
      <alignment wrapText="1"/>
      <protection locked="0"/>
    </xf>
    <xf numFmtId="0" fontId="6" fillId="0" borderId="22" xfId="9" applyFont="1" applyFill="1" applyBorder="1" applyAlignment="1" applyProtection="1">
      <alignment horizontal="center" vertical="center" wrapText="1"/>
      <protection locked="0"/>
    </xf>
    <xf numFmtId="0" fontId="6" fillId="0" borderId="25" xfId="9" applyFont="1" applyFill="1" applyBorder="1" applyAlignment="1" applyProtection="1">
      <alignment horizontal="center" vertical="center" wrapText="1"/>
      <protection locked="0"/>
    </xf>
    <xf numFmtId="0" fontId="14" fillId="36" borderId="26" xfId="13" applyFont="1" applyFill="1" applyBorder="1" applyAlignment="1" applyProtection="1">
      <alignment vertical="center" wrapText="1"/>
      <protection locked="0"/>
    </xf>
    <xf numFmtId="0" fontId="24" fillId="0" borderId="22" xfId="0" applyFont="1" applyBorder="1" applyAlignment="1">
      <alignment horizontal="center"/>
    </xf>
    <xf numFmtId="167" fontId="24" fillId="0" borderId="67" xfId="0" applyNumberFormat="1" applyFont="1" applyBorder="1" applyAlignment="1">
      <alignment horizontal="center"/>
    </xf>
    <xf numFmtId="167" fontId="24" fillId="0" borderId="65" xfId="0" applyNumberFormat="1" applyFont="1" applyBorder="1" applyAlignment="1">
      <alignment horizontal="center"/>
    </xf>
    <xf numFmtId="167" fontId="18" fillId="0" borderId="65" xfId="0" applyNumberFormat="1" applyFont="1" applyBorder="1" applyAlignment="1">
      <alignment horizontal="center"/>
    </xf>
    <xf numFmtId="167" fontId="24" fillId="0" borderId="68" xfId="0" applyNumberFormat="1" applyFont="1" applyBorder="1" applyAlignment="1">
      <alignment horizontal="center"/>
    </xf>
    <xf numFmtId="167" fontId="23" fillId="36" borderId="60" xfId="0" applyNumberFormat="1" applyFont="1" applyFill="1" applyBorder="1" applyAlignment="1">
      <alignment horizontal="center"/>
    </xf>
    <xf numFmtId="167" fontId="24" fillId="0" borderId="64" xfId="0" applyNumberFormat="1" applyFont="1" applyBorder="1" applyAlignment="1">
      <alignment horizontal="center"/>
    </xf>
    <xf numFmtId="167" fontId="24" fillId="0" borderId="69" xfId="0" applyNumberFormat="1" applyFont="1" applyBorder="1" applyAlignment="1">
      <alignment horizontal="center"/>
    </xf>
    <xf numFmtId="0" fontId="24" fillId="0" borderId="25" xfId="0" applyFont="1" applyBorder="1" applyAlignment="1">
      <alignment horizontal="center"/>
    </xf>
    <xf numFmtId="0" fontId="23" fillId="36" borderId="61" xfId="0" applyFont="1" applyFill="1" applyBorder="1" applyAlignment="1">
      <alignment wrapText="1"/>
    </xf>
    <xf numFmtId="167" fontId="23"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6" fillId="3" borderId="23" xfId="13" applyFont="1" applyFill="1" applyBorder="1" applyAlignment="1" applyProtection="1">
      <alignment horizontal="left" vertical="center"/>
      <protection locked="0"/>
    </xf>
    <xf numFmtId="0" fontId="11" fillId="0" borderId="0" xfId="0" applyFont="1" applyAlignment="1"/>
    <xf numFmtId="0" fontId="6" fillId="3" borderId="22" xfId="5" applyFont="1" applyFill="1" applyBorder="1" applyAlignment="1" applyProtection="1">
      <alignment horizontal="right" vertical="center"/>
      <protection locked="0"/>
    </xf>
    <xf numFmtId="0" fontId="14"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5" fillId="0" borderId="26" xfId="0" applyFont="1" applyBorder="1"/>
    <xf numFmtId="0" fontId="8" fillId="3" borderId="22" xfId="5" applyFont="1" applyFill="1" applyBorder="1" applyAlignment="1" applyProtection="1">
      <alignment horizontal="left" vertical="center"/>
      <protection locked="0"/>
    </xf>
    <xf numFmtId="0" fontId="8" fillId="3" borderId="23" xfId="13" applyFont="1" applyFill="1" applyBorder="1" applyAlignment="1" applyProtection="1">
      <alignment horizontal="center" vertical="center" wrapText="1"/>
      <protection locked="0"/>
    </xf>
    <xf numFmtId="0" fontId="8" fillId="3" borderId="22" xfId="5" applyFont="1" applyFill="1" applyBorder="1" applyAlignment="1" applyProtection="1">
      <alignment horizontal="right" vertical="center"/>
      <protection locked="0"/>
    </xf>
    <xf numFmtId="0" fontId="8" fillId="3" borderId="25" xfId="9" applyFont="1" applyFill="1" applyBorder="1" applyAlignment="1" applyProtection="1">
      <alignment horizontal="right" vertical="center"/>
      <protection locked="0"/>
    </xf>
    <xf numFmtId="0" fontId="9" fillId="3" borderId="26" xfId="16" applyFont="1" applyFill="1" applyBorder="1" applyAlignment="1" applyProtection="1">
      <protection locked="0"/>
    </xf>
    <xf numFmtId="3" fontId="9" fillId="36" borderId="26" xfId="16"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8" fillId="3" borderId="3" xfId="20960" applyFont="1" applyFill="1" applyBorder="1" applyAlignment="1" applyProtection="1">
      <alignment horizontal="left" wrapText="1" indent="1"/>
    </xf>
    <xf numFmtId="0" fontId="8"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8" fillId="0" borderId="2" xfId="20960" applyFont="1" applyFill="1" applyBorder="1" applyAlignment="1" applyProtection="1">
      <alignment horizontal="left" wrapText="1" indent="1"/>
    </xf>
    <xf numFmtId="0" fontId="14" fillId="0" borderId="20" xfId="11" applyFont="1" applyFill="1" applyBorder="1" applyAlignment="1" applyProtection="1">
      <alignment horizontal="center" vertical="center"/>
    </xf>
    <xf numFmtId="0" fontId="8"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5" fillId="36" borderId="31" xfId="0" applyFont="1" applyFill="1" applyBorder="1" applyAlignment="1">
      <alignment wrapText="1"/>
    </xf>
    <xf numFmtId="0" fontId="4" fillId="0" borderId="9" xfId="0" applyFont="1" applyFill="1" applyBorder="1" applyAlignment="1">
      <alignment vertical="center" wrapText="1"/>
    </xf>
    <xf numFmtId="0" fontId="5" fillId="36" borderId="9" xfId="0" applyFont="1" applyFill="1" applyBorder="1" applyAlignment="1">
      <alignment wrapText="1"/>
    </xf>
    <xf numFmtId="0" fontId="5" fillId="36" borderId="75"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9"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11" fillId="0" borderId="0" xfId="0" applyFont="1" applyAlignment="1">
      <alignment horizontal="left" indent="1"/>
    </xf>
    <xf numFmtId="0" fontId="9" fillId="0" borderId="1" xfId="0" applyFont="1" applyBorder="1" applyAlignment="1">
      <alignment horizontal="center"/>
    </xf>
    <xf numFmtId="0" fontId="14" fillId="0" borderId="1" xfId="0" applyFont="1" applyBorder="1" applyAlignment="1">
      <alignment horizontal="center" vertical="center"/>
    </xf>
    <xf numFmtId="0" fontId="5" fillId="0" borderId="1" xfId="0" applyFont="1" applyBorder="1" applyAlignment="1">
      <alignment horizontal="center" vertical="center"/>
    </xf>
    <xf numFmtId="0" fontId="4" fillId="0" borderId="76"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4" fillId="0" borderId="10"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4"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3" xfId="0" applyNumberFormat="1" applyFont="1" applyFill="1" applyBorder="1" applyAlignment="1">
      <alignment horizontal="right" vertical="center"/>
    </xf>
    <xf numFmtId="49" fontId="107" fillId="0" borderId="86" xfId="0" applyNumberFormat="1" applyFont="1" applyFill="1" applyBorder="1" applyAlignment="1">
      <alignment horizontal="right" vertical="center"/>
    </xf>
    <xf numFmtId="49" fontId="107" fillId="0" borderId="91"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91"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8" fillId="0" borderId="0" xfId="0" applyFont="1" applyBorder="1" applyAlignment="1">
      <alignment horizontal="left" wrapText="1"/>
    </xf>
    <xf numFmtId="0" fontId="8" fillId="0" borderId="1" xfId="11" applyFont="1" applyFill="1" applyBorder="1" applyAlignment="1" applyProtection="1"/>
    <xf numFmtId="0" fontId="14" fillId="0" borderId="1" xfId="11" applyFont="1" applyFill="1" applyBorder="1" applyAlignment="1" applyProtection="1">
      <alignment horizontal="left" vertical="center"/>
    </xf>
    <xf numFmtId="0" fontId="6" fillId="3" borderId="3" xfId="20960" applyFont="1" applyFill="1" applyBorder="1" applyAlignment="1" applyProtection="1">
      <alignment horizontal="right" indent="1"/>
    </xf>
    <xf numFmtId="0" fontId="6" fillId="3" borderId="2" xfId="20960" applyFont="1" applyFill="1" applyBorder="1" applyAlignment="1" applyProtection="1">
      <alignment horizontal="right" indent="1"/>
    </xf>
    <xf numFmtId="167" fontId="17" fillId="77" borderId="65" xfId="0" applyNumberFormat="1" applyFont="1" applyFill="1" applyBorder="1" applyAlignment="1">
      <alignment horizontal="center"/>
    </xf>
    <xf numFmtId="193" fontId="8" fillId="2" borderId="26" xfId="0" applyNumberFormat="1" applyFont="1" applyFill="1" applyBorder="1" applyAlignment="1" applyProtection="1">
      <alignment vertical="center"/>
      <protection locked="0"/>
    </xf>
    <xf numFmtId="193" fontId="8" fillId="0" borderId="3" xfId="7" applyNumberFormat="1" applyFont="1" applyFill="1" applyBorder="1" applyAlignment="1" applyProtection="1">
      <alignment horizontal="right"/>
    </xf>
    <xf numFmtId="193" fontId="8" fillId="36" borderId="3" xfId="7" applyNumberFormat="1" applyFont="1" applyFill="1" applyBorder="1" applyAlignment="1" applyProtection="1">
      <alignment horizontal="right"/>
    </xf>
    <xf numFmtId="193" fontId="8" fillId="36" borderId="26" xfId="7"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8" fillId="36" borderId="23"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8" fillId="0" borderId="23"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3"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3" xfId="0" applyNumberFormat="1" applyFont="1" applyFill="1" applyBorder="1" applyAlignment="1" applyProtection="1">
      <alignment horizontal="right"/>
      <protection locked="0"/>
    </xf>
    <xf numFmtId="193" fontId="19" fillId="0" borderId="3" xfId="0" applyNumberFormat="1" applyFont="1" applyFill="1" applyBorder="1" applyAlignment="1" applyProtection="1">
      <alignment horizontal="left" indent="1"/>
      <protection locked="0"/>
    </xf>
    <xf numFmtId="193" fontId="8" fillId="36" borderId="3" xfId="7" applyNumberFormat="1" applyFont="1" applyFill="1" applyBorder="1" applyAlignment="1" applyProtection="1"/>
    <xf numFmtId="193" fontId="19" fillId="0" borderId="3" xfId="0" applyNumberFormat="1" applyFont="1" applyFill="1" applyBorder="1" applyAlignment="1" applyProtection="1">
      <protection locked="0"/>
    </xf>
    <xf numFmtId="193" fontId="8" fillId="36" borderId="23" xfId="7" applyNumberFormat="1" applyFont="1" applyFill="1" applyBorder="1" applyAlignment="1" applyProtection="1"/>
    <xf numFmtId="193" fontId="19" fillId="0" borderId="3" xfId="0" applyNumberFormat="1" applyFont="1" applyFill="1" applyBorder="1" applyAlignment="1" applyProtection="1">
      <alignment horizontal="right" vertical="center"/>
      <protection locked="0"/>
    </xf>
    <xf numFmtId="193" fontId="19" fillId="36" borderId="26" xfId="0" applyNumberFormat="1" applyFont="1" applyFill="1" applyBorder="1" applyAlignment="1">
      <alignment horizontal="right"/>
    </xf>
    <xf numFmtId="193" fontId="8" fillId="36" borderId="27" xfId="7" applyNumberFormat="1" applyFont="1" applyFill="1" applyBorder="1" applyAlignment="1" applyProtection="1">
      <alignment horizontal="right"/>
    </xf>
    <xf numFmtId="3" fontId="22" fillId="36" borderId="26" xfId="0" applyNumberFormat="1" applyFont="1" applyFill="1" applyBorder="1" applyAlignment="1">
      <alignment vertical="center" wrapText="1"/>
    </xf>
    <xf numFmtId="193" fontId="0" fillId="0" borderId="23" xfId="0" applyNumberFormat="1" applyBorder="1" applyAlignment="1"/>
    <xf numFmtId="193" fontId="0" fillId="0" borderId="23" xfId="0" applyNumberFormat="1" applyBorder="1" applyAlignment="1">
      <alignment wrapText="1"/>
    </xf>
    <xf numFmtId="193" fontId="6"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18" fillId="0" borderId="15" xfId="0" applyNumberFormat="1" applyFont="1" applyBorder="1" applyAlignment="1">
      <alignment vertical="center"/>
    </xf>
    <xf numFmtId="193" fontId="23" fillId="36" borderId="62" xfId="0" applyNumberFormat="1" applyFont="1" applyFill="1" applyBorder="1" applyAlignment="1">
      <alignment vertical="center"/>
    </xf>
    <xf numFmtId="193" fontId="24" fillId="36" borderId="14" xfId="0" applyNumberFormat="1" applyFont="1" applyFill="1" applyBorder="1" applyAlignment="1">
      <alignment vertical="center"/>
    </xf>
    <xf numFmtId="193" fontId="4" fillId="36" borderId="26" xfId="0" applyNumberFormat="1" applyFont="1" applyFill="1" applyBorder="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26" xfId="16" applyNumberFormat="1" applyFont="1" applyFill="1" applyBorder="1" applyAlignment="1" applyProtection="1">
      <protection locked="0"/>
    </xf>
    <xf numFmtId="193" fontId="9" fillId="36" borderId="26" xfId="1" applyNumberFormat="1" applyFont="1" applyFill="1" applyBorder="1" applyAlignment="1" applyProtection="1">
      <protection locked="0"/>
    </xf>
    <xf numFmtId="193" fontId="24"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5" fillId="0" borderId="0" xfId="0" applyFont="1" applyFill="1" applyAlignment="1">
      <alignment horizontal="center"/>
    </xf>
    <xf numFmtId="9" fontId="108" fillId="0" borderId="3"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6"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5" fillId="36" borderId="26" xfId="0" applyNumberFormat="1" applyFont="1" applyFill="1" applyBorder="1" applyAlignment="1">
      <alignment horizontal="center" vertical="center"/>
    </xf>
    <xf numFmtId="0" fontId="8" fillId="0" borderId="19" xfId="0" applyFont="1" applyFill="1" applyBorder="1" applyAlignment="1">
      <alignment horizontal="right" vertical="center" wrapText="1"/>
    </xf>
    <xf numFmtId="0" fontId="6" fillId="0" borderId="20" xfId="0" applyFont="1" applyFill="1" applyBorder="1" applyAlignment="1">
      <alignment vertical="center" wrapText="1"/>
    </xf>
    <xf numFmtId="169" fontId="27" fillId="37" borderId="0"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5"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7" fillId="37" borderId="34" xfId="20" applyBorder="1"/>
    <xf numFmtId="169" fontId="27" fillId="37" borderId="118" xfId="20" applyBorder="1"/>
    <xf numFmtId="169" fontId="27" fillId="37" borderId="108" xfId="20" applyBorder="1"/>
    <xf numFmtId="169" fontId="27" fillId="37" borderId="59"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3" fillId="3" borderId="119" xfId="0" applyFont="1" applyFill="1" applyBorder="1" applyAlignment="1">
      <alignment horizontal="left"/>
    </xf>
    <xf numFmtId="0" fontId="13"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7"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5"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5"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20" xfId="11" applyFont="1" applyFill="1" applyBorder="1" applyAlignment="1" applyProtection="1">
      <alignment vertical="center"/>
    </xf>
    <xf numFmtId="0" fontId="14" fillId="0" borderId="21" xfId="11" applyFont="1" applyFill="1" applyBorder="1" applyAlignment="1" applyProtection="1">
      <alignment horizontal="center" vertical="center"/>
    </xf>
    <xf numFmtId="0" fontId="0" fillId="0" borderId="123" xfId="0" applyBorder="1" applyAlignment="1">
      <alignment horizontal="center"/>
    </xf>
    <xf numFmtId="0" fontId="4" fillId="0" borderId="105" xfId="0" applyFont="1" applyBorder="1" applyAlignment="1">
      <alignment vertical="center" wrapText="1"/>
    </xf>
    <xf numFmtId="0" fontId="13" fillId="0" borderId="105" xfId="0" applyFont="1" applyBorder="1" applyAlignment="1">
      <alignment vertical="center" wrapText="1"/>
    </xf>
    <xf numFmtId="0" fontId="0" fillId="0" borderId="25" xfId="0" applyBorder="1"/>
    <xf numFmtId="0" fontId="5" fillId="36" borderId="124" xfId="0" applyFont="1" applyFill="1" applyBorder="1" applyAlignment="1">
      <alignment vertical="center" wrapText="1"/>
    </xf>
    <xf numFmtId="167" fontId="5" fillId="36" borderId="27" xfId="0" applyNumberFormat="1" applyFont="1" applyFill="1" applyBorder="1" applyAlignment="1">
      <alignment horizontal="center" vertical="center"/>
    </xf>
    <xf numFmtId="0" fontId="6" fillId="0" borderId="0" xfId="0" applyFont="1" applyFill="1" applyAlignment="1">
      <alignment wrapText="1"/>
    </xf>
    <xf numFmtId="0" fontId="5" fillId="36" borderId="20" xfId="0" applyFont="1" applyFill="1" applyBorder="1" applyAlignment="1">
      <alignment horizontal="center" vertical="center" wrapText="1"/>
    </xf>
    <xf numFmtId="0" fontId="5" fillId="36" borderId="21" xfId="0" applyFont="1" applyFill="1" applyBorder="1" applyAlignment="1">
      <alignment horizontal="center" vertical="center" wrapText="1"/>
    </xf>
    <xf numFmtId="0" fontId="5" fillId="36" borderId="123" xfId="0" applyFont="1" applyFill="1" applyBorder="1" applyAlignment="1">
      <alignment horizontal="left" vertical="center" wrapText="1"/>
    </xf>
    <xf numFmtId="0" fontId="5" fillId="36" borderId="106" xfId="0" applyFont="1" applyFill="1" applyBorder="1" applyAlignment="1">
      <alignment horizontal="left" vertical="center" wrapText="1"/>
    </xf>
    <xf numFmtId="0" fontId="5"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10" fillId="0" borderId="123" xfId="0" applyFont="1" applyFill="1" applyBorder="1" applyAlignment="1">
      <alignment horizontal="right" vertical="center" wrapText="1"/>
    </xf>
    <xf numFmtId="0" fontId="110" fillId="0" borderId="106" xfId="0" applyFont="1" applyFill="1" applyBorder="1" applyAlignment="1">
      <alignment horizontal="left" vertical="center" wrapText="1"/>
    </xf>
    <xf numFmtId="0" fontId="5" fillId="0" borderId="123" xfId="0" applyFont="1" applyFill="1" applyBorder="1" applyAlignment="1">
      <alignment horizontal="left" vertical="center" wrapText="1"/>
    </xf>
    <xf numFmtId="0" fontId="5"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3" fontId="22" fillId="36" borderId="106" xfId="0" applyNumberFormat="1" applyFont="1" applyFill="1" applyBorder="1" applyAlignment="1">
      <alignment vertical="center" wrapText="1"/>
    </xf>
    <xf numFmtId="14" fontId="6" fillId="3" borderId="106" xfId="8" quotePrefix="1" applyNumberFormat="1" applyFont="1" applyFill="1" applyBorder="1" applyAlignment="1" applyProtection="1">
      <alignment horizontal="left" vertical="center" wrapText="1" indent="2"/>
      <protection locked="0"/>
    </xf>
    <xf numFmtId="3" fontId="22" fillId="0" borderId="106" xfId="0" applyNumberFormat="1" applyFont="1" applyBorder="1" applyAlignment="1">
      <alignment vertical="center" wrapText="1"/>
    </xf>
    <xf numFmtId="14" fontId="6" fillId="3" borderId="106" xfId="8" quotePrefix="1" applyNumberFormat="1" applyFont="1" applyFill="1" applyBorder="1" applyAlignment="1" applyProtection="1">
      <alignment horizontal="left" vertical="center" wrapText="1" indent="3"/>
      <protection locked="0"/>
    </xf>
    <xf numFmtId="3" fontId="22" fillId="0" borderId="106" xfId="0" applyNumberFormat="1" applyFont="1" applyFill="1" applyBorder="1" applyAlignment="1">
      <alignment vertical="center" wrapText="1"/>
    </xf>
    <xf numFmtId="0" fontId="10" fillId="0" borderId="106" xfId="17" applyFill="1" applyBorder="1" applyAlignment="1" applyProtection="1"/>
    <xf numFmtId="49" fontId="110" fillId="0" borderId="123" xfId="0" applyNumberFormat="1" applyFont="1" applyFill="1" applyBorder="1" applyAlignment="1">
      <alignment horizontal="right" vertical="center" wrapText="1"/>
    </xf>
    <xf numFmtId="0" fontId="6" fillId="3" borderId="106" xfId="20960" applyFont="1" applyFill="1" applyBorder="1" applyAlignment="1" applyProtection="1"/>
    <xf numFmtId="0" fontId="104" fillId="0" borderId="106" xfId="20960" applyFont="1" applyFill="1" applyBorder="1" applyAlignment="1" applyProtection="1">
      <alignment horizontal="center" vertical="center"/>
    </xf>
    <xf numFmtId="0" fontId="4" fillId="0" borderId="106" xfId="0" applyFont="1" applyBorder="1"/>
    <xf numFmtId="0" fontId="10" fillId="0" borderId="106" xfId="17" applyFill="1" applyBorder="1" applyAlignment="1" applyProtection="1">
      <alignment horizontal="left" vertical="center" wrapText="1"/>
    </xf>
    <xf numFmtId="49" fontId="110" fillId="0" borderId="106" xfId="0" applyNumberFormat="1" applyFont="1" applyFill="1" applyBorder="1" applyAlignment="1">
      <alignment horizontal="right" vertical="center" wrapText="1"/>
    </xf>
    <xf numFmtId="0" fontId="10" fillId="0" borderId="106" xfId="17" applyFill="1" applyBorder="1" applyAlignment="1" applyProtection="1">
      <alignment horizontal="left" vertical="center"/>
    </xf>
    <xf numFmtId="0" fontId="10"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3" fillId="79" borderId="107" xfId="21412" applyFont="1" applyFill="1" applyBorder="1" applyAlignment="1" applyProtection="1">
      <alignment vertical="center" wrapText="1"/>
      <protection locked="0"/>
    </xf>
    <xf numFmtId="0" fontId="114" fillId="70" borderId="101" xfId="21412" applyFont="1" applyFill="1" applyBorder="1" applyAlignment="1" applyProtection="1">
      <alignment horizontal="center" vertical="center"/>
      <protection locked="0"/>
    </xf>
    <xf numFmtId="0" fontId="113"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vertical="center"/>
      <protection locked="0"/>
    </xf>
    <xf numFmtId="0" fontId="115" fillId="70" borderId="101" xfId="21412" applyFont="1" applyFill="1" applyBorder="1" applyAlignment="1" applyProtection="1">
      <alignment horizontal="center" vertical="center"/>
      <protection locked="0"/>
    </xf>
    <xf numFmtId="0" fontId="115" fillId="3" borderId="101" xfId="21412" applyFont="1" applyFill="1" applyBorder="1" applyAlignment="1" applyProtection="1">
      <alignment horizontal="center" vertical="center"/>
      <protection locked="0"/>
    </xf>
    <xf numFmtId="0" fontId="115" fillId="0" borderId="101" xfId="21412" applyFont="1" applyFill="1" applyBorder="1" applyAlignment="1" applyProtection="1">
      <alignment horizontal="center" vertical="center"/>
      <protection locked="0"/>
    </xf>
    <xf numFmtId="0" fontId="116" fillId="80" borderId="106" xfId="21412" applyFont="1" applyFill="1" applyBorder="1" applyAlignment="1" applyProtection="1">
      <alignment horizontal="center" vertical="center"/>
      <protection locked="0"/>
    </xf>
    <xf numFmtId="0" fontId="113" fillId="79" borderId="107" xfId="21412" applyFont="1" applyFill="1" applyBorder="1" applyAlignment="1" applyProtection="1">
      <alignment horizontal="center" vertical="center"/>
      <protection locked="0"/>
    </xf>
    <xf numFmtId="0" fontId="63" fillId="79" borderId="107" xfId="21412" applyFont="1" applyFill="1" applyBorder="1" applyAlignment="1" applyProtection="1">
      <alignment vertical="center"/>
      <protection locked="0"/>
    </xf>
    <xf numFmtId="0" fontId="115" fillId="70" borderId="106" xfId="21412" applyFont="1" applyFill="1" applyBorder="1" applyAlignment="1" applyProtection="1">
      <alignment horizontal="center" vertical="center"/>
      <protection locked="0"/>
    </xf>
    <xf numFmtId="0" fontId="37" fillId="70" borderId="106"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4" fillId="0" borderId="105" xfId="21412" applyFont="1" applyFill="1" applyBorder="1" applyAlignment="1" applyProtection="1">
      <alignment horizontal="left" vertical="center" wrapText="1"/>
      <protection locked="0"/>
    </xf>
    <xf numFmtId="164" fontId="114" fillId="0" borderId="106" xfId="948" applyNumberFormat="1" applyFont="1" applyFill="1" applyBorder="1" applyAlignment="1" applyProtection="1">
      <alignment horizontal="right" vertical="center"/>
      <protection locked="0"/>
    </xf>
    <xf numFmtId="0" fontId="113" fillId="80" borderId="105" xfId="21412" applyFont="1" applyFill="1" applyBorder="1" applyAlignment="1" applyProtection="1">
      <alignment vertical="top" wrapText="1"/>
      <protection locked="0"/>
    </xf>
    <xf numFmtId="164" fontId="114" fillId="80" borderId="106" xfId="948" applyNumberFormat="1" applyFont="1" applyFill="1" applyBorder="1" applyAlignment="1" applyProtection="1">
      <alignment horizontal="right" vertical="center"/>
    </xf>
    <xf numFmtId="164" fontId="63" fillId="79" borderId="105" xfId="948" applyNumberFormat="1" applyFont="1" applyFill="1" applyBorder="1" applyAlignment="1" applyProtection="1">
      <alignment horizontal="right" vertical="center"/>
      <protection locked="0"/>
    </xf>
    <xf numFmtId="0" fontId="114" fillId="70" borderId="105" xfId="21412" applyFont="1" applyFill="1" applyBorder="1" applyAlignment="1" applyProtection="1">
      <alignment vertical="center" wrapText="1"/>
      <protection locked="0"/>
    </xf>
    <xf numFmtId="0" fontId="114" fillId="70" borderId="105" xfId="21412" applyFont="1" applyFill="1" applyBorder="1" applyAlignment="1" applyProtection="1">
      <alignment horizontal="left" vertical="center" wrapText="1"/>
      <protection locked="0"/>
    </xf>
    <xf numFmtId="0" fontId="114" fillId="0" borderId="105" xfId="21412" applyFont="1" applyFill="1" applyBorder="1" applyAlignment="1" applyProtection="1">
      <alignment vertical="center" wrapText="1"/>
      <protection locked="0"/>
    </xf>
    <xf numFmtId="0" fontId="114" fillId="3" borderId="105" xfId="21412" applyFont="1" applyFill="1" applyBorder="1" applyAlignment="1" applyProtection="1">
      <alignment horizontal="left" vertical="center" wrapText="1"/>
      <protection locked="0"/>
    </xf>
    <xf numFmtId="0" fontId="113" fillId="80" borderId="105" xfId="21412" applyFont="1" applyFill="1" applyBorder="1" applyAlignment="1" applyProtection="1">
      <alignment vertical="center" wrapText="1"/>
      <protection locked="0"/>
    </xf>
    <xf numFmtId="164" fontId="113" fillId="79" borderId="105" xfId="948" applyNumberFormat="1" applyFont="1" applyFill="1" applyBorder="1" applyAlignment="1" applyProtection="1">
      <alignment horizontal="right" vertical="center"/>
      <protection locked="0"/>
    </xf>
    <xf numFmtId="164" fontId="114" fillId="3" borderId="106" xfId="948" applyNumberFormat="1" applyFont="1" applyFill="1" applyBorder="1" applyAlignment="1" applyProtection="1">
      <alignment horizontal="right" vertical="center"/>
      <protection locked="0"/>
    </xf>
    <xf numFmtId="10" fontId="6"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left" vertical="center" wrapText="1"/>
    </xf>
    <xf numFmtId="10" fontId="110" fillId="0" borderId="106" xfId="20961" applyNumberFormat="1" applyFont="1" applyFill="1" applyBorder="1" applyAlignment="1">
      <alignment horizontal="left" vertical="center" wrapText="1"/>
    </xf>
    <xf numFmtId="10" fontId="5" fillId="36" borderId="106" xfId="20961" applyNumberFormat="1" applyFont="1" applyFill="1" applyBorder="1" applyAlignment="1">
      <alignment horizontal="left" vertical="center" wrapText="1"/>
    </xf>
    <xf numFmtId="10" fontId="5" fillId="36" borderId="106"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0" fontId="108" fillId="0" borderId="0" xfId="0" applyFont="1" applyAlignment="1">
      <alignment wrapText="1"/>
    </xf>
    <xf numFmtId="0" fontId="9" fillId="0" borderId="30" xfId="0" applyFont="1" applyBorder="1" applyAlignment="1">
      <alignment horizontal="center" wrapText="1"/>
    </xf>
    <xf numFmtId="0" fontId="9" fillId="0" borderId="8" xfId="0" applyFont="1" applyBorder="1" applyAlignment="1">
      <alignment horizontal="center" vertical="center" wrapText="1"/>
    </xf>
    <xf numFmtId="0" fontId="8" fillId="0" borderId="123" xfId="0" applyFont="1" applyBorder="1" applyAlignment="1">
      <alignment horizontal="right" vertical="center" wrapText="1"/>
    </xf>
    <xf numFmtId="0" fontId="8" fillId="0" borderId="123" xfId="0" applyFont="1" applyFill="1" applyBorder="1" applyAlignment="1">
      <alignment horizontal="right" vertical="center" wrapText="1"/>
    </xf>
    <xf numFmtId="0" fontId="6"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3" fontId="22" fillId="0" borderId="107"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0" fontId="5" fillId="0" borderId="26" xfId="0" applyFont="1" applyBorder="1" applyAlignment="1">
      <alignment vertical="center" wrapText="1"/>
    </xf>
    <xf numFmtId="0" fontId="4" fillId="0" borderId="121" xfId="0" applyFont="1" applyBorder="1" applyAlignment="1"/>
    <xf numFmtId="0" fontId="8" fillId="0" borderId="121" xfId="0" applyFont="1" applyBorder="1" applyAlignment="1"/>
    <xf numFmtId="0" fontId="8" fillId="0" borderId="121" xfId="0" applyFont="1" applyBorder="1" applyAlignment="1">
      <alignment wrapText="1"/>
    </xf>
    <xf numFmtId="0" fontId="9" fillId="0" borderId="21" xfId="0" applyFont="1" applyBorder="1" applyAlignment="1">
      <alignment horizontal="center"/>
    </xf>
    <xf numFmtId="0" fontId="9" fillId="0" borderId="121" xfId="0" applyFont="1" applyBorder="1" applyAlignment="1">
      <alignment horizontal="center" vertical="center" wrapText="1"/>
    </xf>
    <xf numFmtId="0" fontId="2" fillId="0" borderId="20" xfId="0" applyNumberFormat="1" applyFont="1" applyFill="1" applyBorder="1" applyAlignment="1">
      <alignment horizontal="left" vertical="center" wrapText="1" indent="1"/>
    </xf>
    <xf numFmtId="0" fontId="8" fillId="0" borderId="123" xfId="0" applyFont="1" applyFill="1" applyBorder="1" applyAlignment="1">
      <alignment horizontal="center" vertical="center" wrapText="1"/>
    </xf>
    <xf numFmtId="0" fontId="14" fillId="0" borderId="106" xfId="0" applyFont="1" applyFill="1" applyBorder="1" applyAlignment="1">
      <alignment horizontal="center" vertical="center" wrapText="1"/>
    </xf>
    <xf numFmtId="0" fontId="15" fillId="0" borderId="106" xfId="0" applyFont="1" applyFill="1" applyBorder="1" applyAlignment="1">
      <alignment horizontal="left" vertical="center" wrapText="1"/>
    </xf>
    <xf numFmtId="193" fontId="6" fillId="0" borderId="106" xfId="0" applyNumberFormat="1" applyFont="1" applyFill="1" applyBorder="1" applyAlignment="1" applyProtection="1">
      <alignment vertical="center" wrapText="1"/>
      <protection locked="0"/>
    </xf>
    <xf numFmtId="193" fontId="4" fillId="0" borderId="106" xfId="0" applyNumberFormat="1" applyFont="1" applyFill="1" applyBorder="1" applyAlignment="1" applyProtection="1">
      <alignment vertical="center" wrapText="1"/>
      <protection locked="0"/>
    </xf>
    <xf numFmtId="193" fontId="6" fillId="0" borderId="106" xfId="0" applyNumberFormat="1" applyFont="1" applyFill="1" applyBorder="1" applyAlignment="1" applyProtection="1">
      <alignment horizontal="right" vertical="center" wrapText="1"/>
      <protection locked="0"/>
    </xf>
    <xf numFmtId="0" fontId="6" fillId="0" borderId="106" xfId="0" applyFont="1" applyBorder="1" applyAlignment="1">
      <alignment vertical="center" wrapText="1"/>
    </xf>
    <xf numFmtId="0" fontId="8" fillId="2" borderId="123" xfId="0" applyFont="1" applyFill="1" applyBorder="1" applyAlignment="1">
      <alignment horizontal="right" vertical="center"/>
    </xf>
    <xf numFmtId="0" fontId="8" fillId="2" borderId="106" xfId="0" applyFont="1" applyFill="1" applyBorder="1" applyAlignment="1">
      <alignment vertical="center"/>
    </xf>
    <xf numFmtId="193" fontId="8" fillId="2" borderId="106" xfId="0" applyNumberFormat="1" applyFont="1" applyFill="1" applyBorder="1" applyAlignment="1" applyProtection="1">
      <alignment vertical="center"/>
      <protection locked="0"/>
    </xf>
    <xf numFmtId="193" fontId="16" fillId="2" borderId="106" xfId="0" applyNumberFormat="1" applyFont="1" applyFill="1" applyBorder="1" applyAlignment="1" applyProtection="1">
      <alignment vertical="center"/>
      <protection locked="0"/>
    </xf>
    <xf numFmtId="0" fontId="14" fillId="0" borderId="123" xfId="0" applyFont="1" applyFill="1" applyBorder="1" applyAlignment="1">
      <alignment horizontal="center" vertical="center" wrapText="1"/>
    </xf>
    <xf numFmtId="14" fontId="4" fillId="0" borderId="0" xfId="0" applyNumberFormat="1" applyFont="1"/>
    <xf numFmtId="10" fontId="4" fillId="0" borderId="106" xfId="20961" applyNumberFormat="1" applyFont="1" applyFill="1" applyBorder="1" applyAlignment="1" applyProtection="1">
      <alignment horizontal="right" vertical="center" wrapText="1"/>
      <protection locked="0"/>
    </xf>
    <xf numFmtId="10" fontId="4" fillId="0" borderId="106" xfId="20961" applyNumberFormat="1" applyFont="1" applyBorder="1" applyAlignment="1" applyProtection="1">
      <alignment vertical="center" wrapText="1"/>
      <protection locked="0"/>
    </xf>
    <xf numFmtId="0" fontId="5" fillId="0" borderId="0" xfId="0" applyFont="1" applyAlignment="1">
      <alignment horizontal="center" wrapText="1"/>
    </xf>
    <xf numFmtId="0" fontId="4" fillId="3" borderId="58" xfId="0" applyFont="1" applyFill="1" applyBorder="1"/>
    <xf numFmtId="0" fontId="4" fillId="3" borderId="126" xfId="0" applyFont="1" applyFill="1" applyBorder="1" applyAlignment="1">
      <alignment wrapText="1"/>
    </xf>
    <xf numFmtId="0" fontId="4" fillId="3" borderId="127" xfId="0" applyFont="1" applyFill="1" applyBorder="1"/>
    <xf numFmtId="0" fontId="5" fillId="3" borderId="11" xfId="0" applyFont="1" applyFill="1" applyBorder="1" applyAlignment="1">
      <alignment horizontal="center" wrapText="1"/>
    </xf>
    <xf numFmtId="0" fontId="4" fillId="0" borderId="106" xfId="0" applyFont="1" applyFill="1" applyBorder="1" applyAlignment="1">
      <alignment horizontal="center"/>
    </xf>
    <xf numFmtId="0" fontId="4" fillId="0" borderId="106" xfId="0" applyFont="1" applyBorder="1" applyAlignment="1">
      <alignment horizontal="center"/>
    </xf>
    <xf numFmtId="0" fontId="4" fillId="3" borderId="70" xfId="0" applyFont="1" applyFill="1" applyBorder="1"/>
    <xf numFmtId="0" fontId="5"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3" fillId="0" borderId="106" xfId="0" applyFont="1" applyBorder="1" applyAlignment="1">
      <alignment horizontal="left" wrapText="1" indent="2"/>
    </xf>
    <xf numFmtId="169" fontId="27" fillId="37" borderId="106" xfId="20" applyBorder="1"/>
    <xf numFmtId="164" fontId="4" fillId="0" borderId="106" xfId="7" applyNumberFormat="1" applyFont="1" applyBorder="1" applyAlignment="1">
      <alignment vertical="center"/>
    </xf>
    <xf numFmtId="0" fontId="5" fillId="0" borderId="123" xfId="0" applyFont="1" applyBorder="1"/>
    <xf numFmtId="0" fontId="5" fillId="0" borderId="106" xfId="0" applyFont="1" applyBorder="1" applyAlignment="1">
      <alignment wrapText="1"/>
    </xf>
    <xf numFmtId="164" fontId="5"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applyAlignment="1">
      <alignment vertical="center"/>
    </xf>
    <xf numFmtId="0" fontId="13"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5" fillId="0" borderId="25" xfId="0" applyFont="1" applyBorder="1"/>
    <xf numFmtId="0" fontId="5" fillId="0" borderId="26" xfId="0" applyFont="1" applyBorder="1" applyAlignment="1">
      <alignment wrapText="1"/>
    </xf>
    <xf numFmtId="169" fontId="27" fillId="37" borderId="124" xfId="20" applyBorder="1"/>
    <xf numFmtId="10" fontId="5" fillId="0" borderId="27" xfId="20961" applyNumberFormat="1" applyFont="1" applyBorder="1"/>
    <xf numFmtId="0" fontId="8" fillId="2" borderId="114" xfId="0" applyFont="1" applyFill="1" applyBorder="1" applyAlignment="1">
      <alignment horizontal="right" vertical="center"/>
    </xf>
    <xf numFmtId="0" fontId="8" fillId="2" borderId="101" xfId="0" applyFont="1" applyFill="1" applyBorder="1" applyAlignment="1">
      <alignment vertical="center"/>
    </xf>
    <xf numFmtId="193" fontId="8" fillId="2" borderId="101" xfId="0" applyNumberFormat="1" applyFont="1" applyFill="1" applyBorder="1" applyAlignment="1" applyProtection="1">
      <alignment vertical="center"/>
      <protection locked="0"/>
    </xf>
    <xf numFmtId="193" fontId="16" fillId="2" borderId="101" xfId="0" applyNumberFormat="1" applyFont="1" applyFill="1" applyBorder="1" applyAlignment="1" applyProtection="1">
      <alignment vertical="center"/>
      <protection locked="0"/>
    </xf>
    <xf numFmtId="0" fontId="8" fillId="0" borderId="106" xfId="0" applyFont="1" applyFill="1" applyBorder="1" applyAlignment="1">
      <alignment horizontal="left" vertical="center" wrapText="1"/>
    </xf>
    <xf numFmtId="0" fontId="5" fillId="3" borderId="0" xfId="0" applyFont="1" applyFill="1" applyBorder="1" applyAlignment="1">
      <alignment horizontal="center"/>
    </xf>
    <xf numFmtId="0" fontId="107" fillId="0" borderId="93" xfId="0" applyFont="1" applyFill="1" applyBorder="1" applyAlignment="1">
      <alignment horizontal="left" vertical="center"/>
    </xf>
    <xf numFmtId="0" fontId="107" fillId="0" borderId="91" xfId="0" applyFont="1" applyFill="1" applyBorder="1" applyAlignment="1">
      <alignment vertical="center" wrapText="1"/>
    </xf>
    <xf numFmtId="0" fontId="107" fillId="0" borderId="91"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protection locked="0"/>
    </xf>
    <xf numFmtId="0" fontId="122" fillId="3" borderId="106" xfId="13" applyFont="1" applyFill="1" applyBorder="1" applyAlignment="1" applyProtection="1">
      <alignment horizontal="left" vertical="center" wrapText="1"/>
      <protection locked="0"/>
    </xf>
    <xf numFmtId="0" fontId="121" fillId="0" borderId="106" xfId="0" applyFont="1" applyBorder="1"/>
    <xf numFmtId="0" fontId="122" fillId="0" borderId="106" xfId="13" applyFont="1" applyFill="1" applyBorder="1" applyAlignment="1" applyProtection="1">
      <alignment horizontal="left" vertical="center" wrapText="1"/>
      <protection locked="0"/>
    </xf>
    <xf numFmtId="49" fontId="122" fillId="0" borderId="106" xfId="5" applyNumberFormat="1" applyFont="1" applyFill="1" applyBorder="1" applyAlignment="1" applyProtection="1">
      <alignment horizontal="right" vertical="center"/>
      <protection locked="0"/>
    </xf>
    <xf numFmtId="49" fontId="123" fillId="0" borderId="106"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6" xfId="0" applyFont="1" applyBorder="1" applyAlignment="1">
      <alignment horizontal="center" vertical="center"/>
    </xf>
    <xf numFmtId="0" fontId="118" fillId="0" borderId="106" xfId="0" applyFont="1" applyBorder="1" applyAlignment="1">
      <alignment horizontal="center" vertical="center" wrapText="1"/>
    </xf>
    <xf numFmtId="49" fontId="122" fillId="3" borderId="106" xfId="5" applyNumberFormat="1" applyFont="1" applyFill="1" applyBorder="1" applyAlignment="1" applyProtection="1">
      <alignment horizontal="right" vertical="center" wrapText="1"/>
      <protection locked="0"/>
    </xf>
    <xf numFmtId="0" fontId="118" fillId="0" borderId="106" xfId="0" applyFont="1" applyBorder="1"/>
    <xf numFmtId="0" fontId="118" fillId="0" borderId="106" xfId="0" applyFont="1" applyFill="1" applyBorder="1"/>
    <xf numFmtId="49" fontId="122" fillId="0" borderId="106" xfId="5" applyNumberFormat="1" applyFont="1" applyFill="1" applyBorder="1" applyAlignment="1" applyProtection="1">
      <alignment horizontal="right" vertical="center" wrapText="1"/>
      <protection locked="0"/>
    </xf>
    <xf numFmtId="49" fontId="123" fillId="0" borderId="106" xfId="5" applyNumberFormat="1" applyFont="1" applyFill="1" applyBorder="1" applyAlignment="1" applyProtection="1">
      <alignment horizontal="right" vertical="center" wrapText="1"/>
      <protection locked="0"/>
    </xf>
    <xf numFmtId="0" fontId="121" fillId="0" borderId="0" xfId="0" applyFont="1"/>
    <xf numFmtId="0" fontId="118" fillId="0" borderId="106" xfId="0" applyFont="1" applyBorder="1" applyAlignment="1">
      <alignment wrapText="1"/>
    </xf>
    <xf numFmtId="0" fontId="118" fillId="0" borderId="106" xfId="0" applyFont="1" applyBorder="1" applyAlignment="1">
      <alignment horizontal="left" indent="8"/>
    </xf>
    <xf numFmtId="0" fontId="118" fillId="0" borderId="0" xfId="0" applyFont="1" applyFill="1"/>
    <xf numFmtId="0" fontId="117" fillId="0" borderId="106" xfId="0" applyNumberFormat="1" applyFont="1" applyFill="1" applyBorder="1" applyAlignment="1">
      <alignment horizontal="left" vertical="center" wrapText="1"/>
    </xf>
    <xf numFmtId="0" fontId="118" fillId="0" borderId="0" xfId="0" applyFont="1" applyBorder="1"/>
    <xf numFmtId="0" fontId="121" fillId="0" borderId="106"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6" xfId="0" applyFont="1" applyFill="1" applyBorder="1" applyAlignment="1">
      <alignment horizontal="center" vertical="center" wrapText="1"/>
    </xf>
    <xf numFmtId="0" fontId="120" fillId="0" borderId="106" xfId="0" applyFont="1" applyFill="1" applyBorder="1" applyAlignment="1">
      <alignment horizontal="left" indent="1"/>
    </xf>
    <xf numFmtId="0" fontId="120" fillId="0" borderId="106" xfId="0" applyFont="1" applyFill="1" applyBorder="1" applyAlignment="1">
      <alignment horizontal="left" wrapText="1" indent="1"/>
    </xf>
    <xf numFmtId="0" fontId="117" fillId="0" borderId="106" xfId="0" applyFont="1" applyFill="1" applyBorder="1" applyAlignment="1">
      <alignment horizontal="left" indent="1"/>
    </xf>
    <xf numFmtId="0" fontId="117" fillId="0" borderId="106" xfId="0" applyNumberFormat="1" applyFont="1" applyFill="1" applyBorder="1" applyAlignment="1">
      <alignment horizontal="left" indent="1"/>
    </xf>
    <xf numFmtId="0" fontId="117" fillId="0" borderId="106" xfId="0" applyFont="1" applyFill="1" applyBorder="1" applyAlignment="1">
      <alignment horizontal="left" wrapText="1" indent="2"/>
    </xf>
    <xf numFmtId="0" fontId="120" fillId="0" borderId="106" xfId="0" applyFont="1" applyFill="1" applyBorder="1" applyAlignment="1">
      <alignment horizontal="left" vertical="center" indent="1"/>
    </xf>
    <xf numFmtId="0" fontId="118" fillId="81" borderId="106" xfId="0" applyFont="1" applyFill="1" applyBorder="1"/>
    <xf numFmtId="0" fontId="118" fillId="0" borderId="106" xfId="0" applyFont="1" applyFill="1" applyBorder="1" applyAlignment="1">
      <alignment horizontal="left" wrapText="1"/>
    </xf>
    <xf numFmtId="0" fontId="118" fillId="0" borderId="106" xfId="0" applyFont="1" applyFill="1" applyBorder="1" applyAlignment="1">
      <alignment horizontal="left" wrapText="1" indent="2"/>
    </xf>
    <xf numFmtId="0" fontId="121" fillId="0" borderId="7" xfId="0" applyFont="1" applyBorder="1"/>
    <xf numFmtId="0" fontId="121" fillId="81" borderId="106"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6" xfId="0" applyNumberFormat="1" applyFont="1" applyBorder="1" applyAlignment="1">
      <alignment horizontal="center" vertical="center" wrapText="1"/>
    </xf>
    <xf numFmtId="0" fontId="118" fillId="0" borderId="106" xfId="0" applyFont="1" applyBorder="1" applyAlignment="1">
      <alignment horizontal="center"/>
    </xf>
    <xf numFmtId="0" fontId="118" fillId="0" borderId="106" xfId="0" applyFont="1" applyBorder="1" applyAlignment="1">
      <alignment horizontal="left" indent="1"/>
    </xf>
    <xf numFmtId="0" fontId="118" fillId="0" borderId="7" xfId="0" applyFont="1" applyBorder="1"/>
    <xf numFmtId="0" fontId="118" fillId="0" borderId="106" xfId="0" applyFont="1" applyBorder="1" applyAlignment="1">
      <alignment horizontal="left" indent="2"/>
    </xf>
    <xf numFmtId="49" fontId="118" fillId="0" borderId="106" xfId="0" applyNumberFormat="1" applyFont="1" applyBorder="1" applyAlignment="1">
      <alignment horizontal="left" indent="3"/>
    </xf>
    <xf numFmtId="49" fontId="118" fillId="0" borderId="106" xfId="0" applyNumberFormat="1" applyFont="1" applyFill="1" applyBorder="1" applyAlignment="1">
      <alignment horizontal="left" indent="3"/>
    </xf>
    <xf numFmtId="49" fontId="118" fillId="0" borderId="106" xfId="0" applyNumberFormat="1" applyFont="1" applyBorder="1" applyAlignment="1">
      <alignment horizontal="left" indent="1"/>
    </xf>
    <xf numFmtId="49" fontId="118" fillId="0" borderId="106" xfId="0" applyNumberFormat="1" applyFont="1" applyFill="1" applyBorder="1" applyAlignment="1">
      <alignment horizontal="left" indent="1"/>
    </xf>
    <xf numFmtId="0" fontId="118" fillId="0" borderId="106" xfId="0" applyNumberFormat="1" applyFont="1" applyBorder="1" applyAlignment="1">
      <alignment horizontal="left" indent="1"/>
    </xf>
    <xf numFmtId="49" fontId="118" fillId="0" borderId="106" xfId="0" applyNumberFormat="1" applyFont="1" applyBorder="1" applyAlignment="1">
      <alignment horizontal="left" wrapText="1" indent="2"/>
    </xf>
    <xf numFmtId="49" fontId="118" fillId="0" borderId="106" xfId="0" applyNumberFormat="1" applyFont="1" applyFill="1" applyBorder="1" applyAlignment="1">
      <alignment horizontal="left" vertical="top" wrapText="1" indent="2"/>
    </xf>
    <xf numFmtId="49" fontId="118" fillId="0" borderId="106" xfId="0" applyNumberFormat="1" applyFont="1" applyFill="1" applyBorder="1" applyAlignment="1">
      <alignment horizontal="left" wrapText="1" indent="3"/>
    </xf>
    <xf numFmtId="49" fontId="118" fillId="0" borderId="106" xfId="0" applyNumberFormat="1" applyFont="1" applyFill="1" applyBorder="1" applyAlignment="1">
      <alignment horizontal="left" wrapText="1" indent="2"/>
    </xf>
    <xf numFmtId="0" fontId="118" fillId="0" borderId="106" xfId="0" applyNumberFormat="1" applyFont="1" applyFill="1" applyBorder="1" applyAlignment="1">
      <alignment horizontal="left" wrapText="1" indent="1"/>
    </xf>
    <xf numFmtId="0" fontId="120" fillId="0" borderId="137" xfId="0" applyNumberFormat="1" applyFont="1" applyFill="1" applyBorder="1" applyAlignment="1">
      <alignment horizontal="left" vertical="center" wrapText="1"/>
    </xf>
    <xf numFmtId="0" fontId="118" fillId="0" borderId="101"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6"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6" xfId="0" applyFont="1" applyFill="1" applyBorder="1" applyAlignment="1">
      <alignment horizontal="left" indent="1"/>
    </xf>
    <xf numFmtId="49" fontId="107" fillId="0" borderId="106" xfId="0" applyNumberFormat="1" applyFont="1" applyFill="1" applyBorder="1" applyAlignment="1">
      <alignment horizontal="right" vertical="center"/>
    </xf>
    <xf numFmtId="0"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vertical="center" wrapText="1"/>
    </xf>
    <xf numFmtId="0" fontId="12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vertical="center"/>
    </xf>
    <xf numFmtId="0" fontId="127" fillId="0" borderId="106" xfId="0" applyNumberFormat="1" applyFont="1" applyFill="1" applyBorder="1" applyAlignment="1">
      <alignment vertical="center" wrapText="1"/>
    </xf>
    <xf numFmtId="2" fontId="107" fillId="3" borderId="106" xfId="5" applyNumberFormat="1" applyFont="1" applyFill="1" applyBorder="1" applyAlignment="1" applyProtection="1">
      <alignment horizontal="right" vertical="center"/>
      <protection locked="0"/>
    </xf>
    <xf numFmtId="0" fontId="107" fillId="0" borderId="106" xfId="0" applyNumberFormat="1" applyFont="1" applyFill="1" applyBorder="1" applyAlignment="1">
      <alignment horizontal="left" vertical="center" wrapText="1"/>
    </xf>
    <xf numFmtId="0" fontId="107" fillId="0" borderId="106" xfId="0" applyNumberFormat="1" applyFont="1" applyFill="1" applyBorder="1" applyAlignment="1">
      <alignment horizontal="right" vertical="center"/>
    </xf>
    <xf numFmtId="0" fontId="128" fillId="0" borderId="0" xfId="0" applyFont="1" applyFill="1" applyBorder="1" applyAlignment="1"/>
    <xf numFmtId="0" fontId="107" fillId="0" borderId="106" xfId="12672" applyFont="1" applyFill="1" applyBorder="1" applyAlignment="1">
      <alignment horizontal="left" vertical="center" wrapText="1"/>
    </xf>
    <xf numFmtId="0" fontId="107" fillId="0" borderId="101" xfId="0" applyNumberFormat="1" applyFont="1" applyFill="1" applyBorder="1" applyAlignment="1">
      <alignment horizontal="left" vertical="top" wrapText="1"/>
    </xf>
    <xf numFmtId="0" fontId="129" fillId="0" borderId="106" xfId="0" applyFont="1" applyBorder="1"/>
    <xf numFmtId="0" fontId="127" fillId="0" borderId="106" xfId="0" applyFont="1" applyBorder="1" applyAlignment="1">
      <alignment horizontal="left" vertical="top" wrapText="1"/>
    </xf>
    <xf numFmtId="0" fontId="127" fillId="0" borderId="106" xfId="0" applyFont="1" applyBorder="1"/>
    <xf numFmtId="0" fontId="127" fillId="0" borderId="106" xfId="0" applyFont="1" applyBorder="1" applyAlignment="1">
      <alignment horizontal="left" wrapText="1" indent="2"/>
    </xf>
    <xf numFmtId="0" fontId="107" fillId="0" borderId="106" xfId="12672" applyFont="1" applyFill="1" applyBorder="1" applyAlignment="1">
      <alignment horizontal="left" vertical="center" wrapText="1" indent="2"/>
    </xf>
    <xf numFmtId="0" fontId="127" fillId="0" borderId="106" xfId="0" applyFont="1" applyBorder="1" applyAlignment="1">
      <alignment horizontal="left" vertical="top" wrapText="1" indent="2"/>
    </xf>
    <xf numFmtId="0" fontId="129" fillId="0" borderId="7" xfId="0" applyFont="1" applyBorder="1"/>
    <xf numFmtId="0" fontId="127" fillId="0" borderId="106" xfId="0" applyFont="1" applyFill="1" applyBorder="1" applyAlignment="1">
      <alignment horizontal="left" wrapText="1" indent="2"/>
    </xf>
    <xf numFmtId="0" fontId="127" fillId="0" borderId="106" xfId="0" applyFont="1" applyBorder="1" applyAlignment="1">
      <alignment horizontal="left" indent="1"/>
    </xf>
    <xf numFmtId="0" fontId="127" fillId="0" borderId="106" xfId="0" applyFont="1" applyBorder="1" applyAlignment="1">
      <alignment horizontal="left" indent="2"/>
    </xf>
    <xf numFmtId="49" fontId="127" fillId="0" borderId="106" xfId="0" applyNumberFormat="1" applyFont="1" applyFill="1" applyBorder="1" applyAlignment="1">
      <alignment horizontal="left" indent="3"/>
    </xf>
    <xf numFmtId="49" fontId="127" fillId="0" borderId="106" xfId="0" applyNumberFormat="1" applyFont="1" applyFill="1" applyBorder="1" applyAlignment="1">
      <alignment horizontal="left" vertical="center" indent="1"/>
    </xf>
    <xf numFmtId="0" fontId="107" fillId="0" borderId="106" xfId="0" applyFont="1" applyFill="1" applyBorder="1" applyAlignment="1">
      <alignment vertical="center" wrapText="1"/>
    </xf>
    <xf numFmtId="49" fontId="127" fillId="0" borderId="106" xfId="0" applyNumberFormat="1" applyFont="1" applyFill="1" applyBorder="1" applyAlignment="1">
      <alignment horizontal="left" vertical="top" wrapText="1" indent="2"/>
    </xf>
    <xf numFmtId="49" fontId="127" fillId="0" borderId="106" xfId="0" applyNumberFormat="1" applyFont="1" applyFill="1" applyBorder="1" applyAlignment="1">
      <alignment horizontal="left" vertical="top" wrapText="1"/>
    </xf>
    <xf numFmtId="49" fontId="127" fillId="0" borderId="106" xfId="0" applyNumberFormat="1" applyFont="1" applyFill="1" applyBorder="1" applyAlignment="1">
      <alignment horizontal="left" wrapText="1" indent="3"/>
    </xf>
    <xf numFmtId="49" fontId="127" fillId="0" borderId="106" xfId="0" applyNumberFormat="1" applyFont="1" applyFill="1" applyBorder="1" applyAlignment="1">
      <alignment horizontal="left" wrapText="1" indent="2"/>
    </xf>
    <xf numFmtId="49" fontId="127" fillId="0" borderId="106" xfId="0" applyNumberFormat="1" applyFont="1" applyFill="1" applyBorder="1" applyAlignment="1">
      <alignment vertical="top" wrapText="1"/>
    </xf>
    <xf numFmtId="0" fontId="10" fillId="0" borderId="106" xfId="17" applyFill="1" applyBorder="1" applyAlignment="1" applyProtection="1">
      <alignment wrapText="1"/>
    </xf>
    <xf numFmtId="49" fontId="127" fillId="0" borderId="106" xfId="0" applyNumberFormat="1" applyFont="1" applyFill="1" applyBorder="1" applyAlignment="1">
      <alignment horizontal="left" vertical="center" wrapText="1" indent="3"/>
    </xf>
    <xf numFmtId="49" fontId="118" fillId="0" borderId="106" xfId="0" applyNumberFormat="1" applyFont="1" applyFill="1" applyBorder="1" applyAlignment="1">
      <alignment horizontal="left" wrapText="1" indent="1"/>
    </xf>
    <xf numFmtId="0" fontId="127" fillId="0" borderId="106" xfId="0" applyFont="1" applyBorder="1" applyAlignment="1">
      <alignment horizontal="left" vertical="center" wrapText="1" indent="2"/>
    </xf>
    <xf numFmtId="0" fontId="107" fillId="0" borderId="106"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49" fontId="106" fillId="0" borderId="106" xfId="0" applyNumberFormat="1" applyFont="1" applyFill="1" applyBorder="1" applyAlignment="1">
      <alignment horizontal="right" vertical="center"/>
    </xf>
    <xf numFmtId="0" fontId="107" fillId="0" borderId="106" xfId="0" applyFont="1" applyFill="1" applyBorder="1" applyAlignment="1">
      <alignment horizontal="left" vertical="center" wrapText="1"/>
    </xf>
    <xf numFmtId="0" fontId="121" fillId="0" borderId="10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5"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6" xfId="13" applyFont="1" applyFill="1" applyBorder="1" applyAlignment="1" applyProtection="1">
      <alignment horizontal="left" vertical="center" wrapText="1"/>
      <protection locked="0"/>
    </xf>
    <xf numFmtId="0" fontId="118" fillId="0" borderId="106"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6" xfId="0" applyNumberFormat="1" applyFont="1" applyFill="1" applyBorder="1" applyAlignment="1">
      <alignment horizontal="center" vertical="center" wrapText="1"/>
    </xf>
    <xf numFmtId="0" fontId="107" fillId="0" borderId="106" xfId="0" applyFont="1" applyFill="1" applyBorder="1" applyAlignment="1">
      <alignment horizontal="left" vertical="center" wrapText="1"/>
    </xf>
    <xf numFmtId="0" fontId="24" fillId="0" borderId="123" xfId="0" applyFont="1" applyBorder="1" applyAlignment="1">
      <alignment horizontal="center"/>
    </xf>
    <xf numFmtId="10" fontId="8" fillId="2" borderId="106" xfId="20961" applyNumberFormat="1" applyFont="1" applyFill="1" applyBorder="1" applyAlignment="1" applyProtection="1">
      <alignment vertical="center"/>
      <protection locked="0"/>
    </xf>
    <xf numFmtId="10" fontId="16" fillId="2" borderId="106" xfId="20961" applyNumberFormat="1" applyFont="1" applyFill="1" applyBorder="1" applyAlignment="1" applyProtection="1">
      <alignment vertical="center"/>
      <protection locked="0"/>
    </xf>
    <xf numFmtId="10" fontId="27" fillId="37" borderId="0" xfId="20961" applyNumberFormat="1" applyFont="1" applyFill="1" applyBorder="1"/>
    <xf numFmtId="194" fontId="8" fillId="2" borderId="26" xfId="0" applyNumberFormat="1" applyFont="1" applyFill="1" applyBorder="1" applyAlignment="1" applyProtection="1">
      <alignment vertical="center"/>
      <protection locked="0"/>
    </xf>
    <xf numFmtId="194" fontId="16" fillId="2" borderId="26" xfId="0" applyNumberFormat="1" applyFont="1" applyFill="1" applyBorder="1" applyAlignment="1" applyProtection="1">
      <alignment vertical="center"/>
      <protection locked="0"/>
    </xf>
    <xf numFmtId="193" fontId="8" fillId="0" borderId="106" xfId="7" applyNumberFormat="1" applyFont="1" applyFill="1" applyBorder="1" applyAlignment="1" applyProtection="1">
      <alignment horizontal="right"/>
    </xf>
    <xf numFmtId="193" fontId="8" fillId="0" borderId="105" xfId="0" applyNumberFormat="1" applyFont="1" applyFill="1" applyBorder="1" applyAlignment="1" applyProtection="1">
      <alignment horizontal="right"/>
    </xf>
    <xf numFmtId="193" fontId="8" fillId="0" borderId="106" xfId="0" applyNumberFormat="1" applyFont="1" applyFill="1" applyBorder="1" applyAlignment="1" applyProtection="1">
      <alignment horizontal="right"/>
    </xf>
    <xf numFmtId="0" fontId="103" fillId="0" borderId="106" xfId="0" applyFont="1" applyBorder="1"/>
    <xf numFmtId="164" fontId="8" fillId="0" borderId="106" xfId="7" applyNumberFormat="1" applyFont="1" applyFill="1" applyBorder="1" applyAlignment="1" applyProtection="1">
      <alignment horizontal="right"/>
    </xf>
    <xf numFmtId="164" fontId="8" fillId="36" borderId="3" xfId="7" applyNumberFormat="1" applyFont="1" applyFill="1" applyBorder="1" applyAlignment="1" applyProtection="1">
      <alignment horizontal="right"/>
    </xf>
    <xf numFmtId="164" fontId="8" fillId="0" borderId="105" xfId="7" applyNumberFormat="1" applyFont="1" applyFill="1" applyBorder="1" applyAlignment="1" applyProtection="1">
      <alignment horizontal="right"/>
    </xf>
    <xf numFmtId="164" fontId="8" fillId="36" borderId="23" xfId="7" applyNumberFormat="1" applyFont="1" applyFill="1" applyBorder="1" applyAlignment="1" applyProtection="1">
      <alignment horizontal="right"/>
    </xf>
    <xf numFmtId="164" fontId="8" fillId="0" borderId="3" xfId="7" applyNumberFormat="1" applyFont="1" applyFill="1" applyBorder="1" applyAlignment="1" applyProtection="1">
      <alignment horizontal="right"/>
    </xf>
    <xf numFmtId="164" fontId="8" fillId="36" borderId="26" xfId="7" applyNumberFormat="1" applyFont="1" applyFill="1" applyBorder="1" applyAlignment="1" applyProtection="1">
      <alignment horizontal="right"/>
    </xf>
    <xf numFmtId="164" fontId="8" fillId="36" borderId="27" xfId="7" applyNumberFormat="1" applyFont="1" applyFill="1" applyBorder="1" applyAlignment="1" applyProtection="1">
      <alignment horizontal="right"/>
    </xf>
    <xf numFmtId="164" fontId="19" fillId="0" borderId="3" xfId="7" applyNumberFormat="1" applyFont="1" applyFill="1" applyBorder="1" applyAlignment="1" applyProtection="1">
      <alignment horizontal="right"/>
      <protection locked="0"/>
    </xf>
    <xf numFmtId="164" fontId="19" fillId="36" borderId="3" xfId="7" applyNumberFormat="1" applyFont="1" applyFill="1" applyBorder="1" applyAlignment="1">
      <alignment horizontal="right"/>
    </xf>
    <xf numFmtId="164" fontId="20" fillId="0" borderId="3" xfId="7" applyNumberFormat="1" applyFont="1" applyFill="1" applyBorder="1" applyAlignment="1">
      <alignment horizontal="center"/>
    </xf>
    <xf numFmtId="164" fontId="19" fillId="36" borderId="3" xfId="7" applyNumberFormat="1" applyFont="1" applyFill="1" applyBorder="1" applyAlignment="1" applyProtection="1">
      <alignment horizontal="right"/>
    </xf>
    <xf numFmtId="164" fontId="19" fillId="0" borderId="3" xfId="7" applyNumberFormat="1" applyFont="1" applyFill="1" applyBorder="1" applyAlignment="1" applyProtection="1">
      <alignment horizontal="left" indent="1"/>
      <protection locked="0"/>
    </xf>
    <xf numFmtId="164" fontId="19" fillId="0" borderId="3" xfId="7" applyNumberFormat="1" applyFont="1" applyFill="1" applyBorder="1" applyAlignment="1" applyProtection="1">
      <alignment horizontal="right" vertical="center"/>
      <protection locked="0"/>
    </xf>
    <xf numFmtId="164" fontId="19" fillId="36" borderId="26" xfId="7" applyNumberFormat="1" applyFont="1" applyFill="1" applyBorder="1" applyAlignment="1">
      <alignment horizontal="right"/>
    </xf>
    <xf numFmtId="0" fontId="8" fillId="0" borderId="106" xfId="0" applyFont="1" applyFill="1" applyBorder="1" applyAlignment="1" applyProtection="1">
      <alignment horizontal="center" vertical="center" wrapText="1"/>
    </xf>
    <xf numFmtId="0" fontId="8" fillId="0" borderId="121" xfId="0" applyFont="1" applyFill="1" applyBorder="1" applyAlignment="1" applyProtection="1">
      <alignment horizontal="center" vertical="center" wrapText="1"/>
    </xf>
    <xf numFmtId="193" fontId="8" fillId="36" borderId="106" xfId="7" applyNumberFormat="1" applyFont="1" applyFill="1" applyBorder="1" applyAlignment="1" applyProtection="1">
      <alignment horizontal="right"/>
    </xf>
    <xf numFmtId="193" fontId="8" fillId="36" borderId="121" xfId="0" applyNumberFormat="1" applyFont="1" applyFill="1" applyBorder="1" applyAlignment="1" applyProtection="1">
      <alignment horizontal="right"/>
    </xf>
    <xf numFmtId="164" fontId="8" fillId="36" borderId="106" xfId="7" applyNumberFormat="1" applyFont="1" applyFill="1" applyBorder="1" applyAlignment="1" applyProtection="1">
      <alignment horizontal="right"/>
    </xf>
    <xf numFmtId="164" fontId="8" fillId="36" borderId="121" xfId="7" applyNumberFormat="1" applyFont="1" applyFill="1" applyBorder="1" applyAlignment="1" applyProtection="1">
      <alignment horizontal="right"/>
    </xf>
    <xf numFmtId="164" fontId="8" fillId="0" borderId="106" xfId="7" applyNumberFormat="1" applyFont="1" applyFill="1" applyBorder="1" applyAlignment="1" applyProtection="1">
      <alignment horizontal="right"/>
      <protection locked="0"/>
    </xf>
    <xf numFmtId="164" fontId="8" fillId="0" borderId="105" xfId="7" applyNumberFormat="1" applyFont="1" applyFill="1" applyBorder="1" applyAlignment="1" applyProtection="1">
      <alignment horizontal="right"/>
      <protection locked="0"/>
    </xf>
    <xf numFmtId="164" fontId="8" fillId="0" borderId="121" xfId="7" applyNumberFormat="1" applyFont="1" applyFill="1" applyBorder="1" applyAlignment="1" applyProtection="1">
      <alignment horizontal="right"/>
    </xf>
    <xf numFmtId="193" fontId="0" fillId="0" borderId="0" xfId="0" applyNumberFormat="1"/>
    <xf numFmtId="193" fontId="0" fillId="0" borderId="0" xfId="0" applyNumberFormat="1" applyFill="1"/>
    <xf numFmtId="164" fontId="0" fillId="0" borderId="0" xfId="7" applyNumberFormat="1" applyFont="1"/>
    <xf numFmtId="164" fontId="8" fillId="0" borderId="0" xfId="7" applyNumberFormat="1" applyFont="1" applyFill="1" applyBorder="1" applyAlignment="1">
      <alignment horizontal="center"/>
    </xf>
    <xf numFmtId="164" fontId="8" fillId="0" borderId="0" xfId="7" applyNumberFormat="1" applyFont="1" applyFill="1" applyAlignment="1">
      <alignment horizontal="center"/>
    </xf>
    <xf numFmtId="164" fontId="17" fillId="0" borderId="0" xfId="7" applyNumberFormat="1" applyFont="1" applyFill="1" applyAlignment="1">
      <alignment horizontal="center"/>
    </xf>
    <xf numFmtId="164" fontId="8" fillId="0" borderId="3" xfId="7" applyNumberFormat="1" applyFont="1" applyFill="1" applyBorder="1" applyAlignment="1" applyProtection="1">
      <alignment horizontal="center" vertical="center" wrapText="1"/>
    </xf>
    <xf numFmtId="164" fontId="8" fillId="0" borderId="23" xfId="7" applyNumberFormat="1" applyFont="1" applyFill="1" applyBorder="1" applyAlignment="1" applyProtection="1">
      <alignment horizontal="center" vertical="center" wrapText="1"/>
    </xf>
    <xf numFmtId="164" fontId="8" fillId="0" borderId="26" xfId="7" applyNumberFormat="1" applyFont="1" applyFill="1" applyBorder="1" applyAlignment="1" applyProtection="1">
      <alignment horizontal="right"/>
    </xf>
    <xf numFmtId="3" fontId="4" fillId="0" borderId="0" xfId="0" applyNumberFormat="1" applyFont="1"/>
    <xf numFmtId="10" fontId="4" fillId="0" borderId="24" xfId="20961" applyNumberFormat="1" applyFont="1" applyBorder="1" applyAlignment="1"/>
    <xf numFmtId="0" fontId="8" fillId="0" borderId="114" xfId="0" applyFont="1" applyBorder="1" applyAlignment="1">
      <alignment vertical="center"/>
    </xf>
    <xf numFmtId="0" fontId="12" fillId="0" borderId="102" xfId="0" applyFont="1" applyBorder="1" applyAlignment="1">
      <alignment wrapText="1"/>
    </xf>
    <xf numFmtId="0" fontId="8" fillId="0" borderId="123" xfId="0" applyFont="1" applyBorder="1" applyAlignment="1">
      <alignment vertical="center"/>
    </xf>
    <xf numFmtId="0" fontId="12" fillId="0" borderId="107" xfId="0" applyFont="1" applyBorder="1" applyAlignment="1">
      <alignment wrapText="1"/>
    </xf>
    <xf numFmtId="10" fontId="4" fillId="0" borderId="121" xfId="20961" applyNumberFormat="1" applyFont="1" applyBorder="1" applyAlignment="1"/>
    <xf numFmtId="10" fontId="4" fillId="0" borderId="115" xfId="20961" applyNumberFormat="1" applyFont="1" applyBorder="1" applyAlignment="1"/>
    <xf numFmtId="193" fontId="0" fillId="0" borderId="121" xfId="0" applyNumberFormat="1" applyBorder="1" applyAlignment="1"/>
    <xf numFmtId="193" fontId="0" fillId="0" borderId="121" xfId="0" applyNumberFormat="1" applyBorder="1" applyAlignment="1">
      <alignment wrapText="1"/>
    </xf>
    <xf numFmtId="193" fontId="0" fillId="0" borderId="121" xfId="0" applyNumberFormat="1" applyFill="1" applyBorder="1" applyAlignment="1">
      <alignment wrapText="1"/>
    </xf>
    <xf numFmtId="193" fontId="6" fillId="3" borderId="121" xfId="2" applyNumberFormat="1" applyFont="1" applyFill="1" applyBorder="1" applyAlignment="1" applyProtection="1">
      <alignment vertical="top"/>
      <protection locked="0"/>
    </xf>
    <xf numFmtId="193" fontId="6" fillId="3" borderId="121" xfId="2" applyNumberFormat="1" applyFont="1" applyFill="1" applyBorder="1" applyAlignment="1" applyProtection="1">
      <alignment vertical="top" wrapText="1"/>
      <protection locked="0"/>
    </xf>
    <xf numFmtId="164" fontId="4"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right" vertical="center" wrapText="1"/>
    </xf>
    <xf numFmtId="164" fontId="110" fillId="0" borderId="121" xfId="7" applyNumberFormat="1" applyFont="1" applyFill="1" applyBorder="1" applyAlignment="1">
      <alignment horizontal="right" vertical="center" wrapText="1"/>
    </xf>
    <xf numFmtId="164" fontId="5" fillId="36" borderId="121" xfId="7" applyNumberFormat="1" applyFont="1" applyFill="1" applyBorder="1" applyAlignment="1">
      <alignment horizontal="center" vertical="center" wrapText="1"/>
    </xf>
    <xf numFmtId="164" fontId="6" fillId="0" borderId="27" xfId="7" applyNumberFormat="1" applyFont="1" applyFill="1" applyBorder="1" applyAlignment="1" applyProtection="1">
      <alignment horizontal="right" vertical="center"/>
    </xf>
    <xf numFmtId="193" fontId="24" fillId="0" borderId="141" xfId="0" applyNumberFormat="1" applyFont="1" applyBorder="1" applyAlignment="1">
      <alignment vertical="center"/>
    </xf>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7"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121" xfId="7" applyNumberFormat="1" applyFont="1" applyFill="1" applyBorder="1" applyAlignment="1">
      <alignment vertical="center"/>
    </xf>
    <xf numFmtId="164" fontId="4" fillId="3" borderId="104"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5" fontId="114" fillId="80" borderId="106" xfId="20961" applyNumberFormat="1" applyFont="1" applyFill="1" applyBorder="1" applyAlignment="1" applyProtection="1">
      <alignment horizontal="right" vertical="center"/>
    </xf>
    <xf numFmtId="164" fontId="0" fillId="0" borderId="0" xfId="0" applyNumberFormat="1"/>
    <xf numFmtId="164" fontId="118" fillId="0" borderId="106" xfId="7" applyNumberFormat="1" applyFont="1" applyBorder="1"/>
    <xf numFmtId="164" fontId="121" fillId="0" borderId="106" xfId="7" applyNumberFormat="1" applyFont="1" applyBorder="1"/>
    <xf numFmtId="43" fontId="118" fillId="0" borderId="0" xfId="0" applyNumberFormat="1" applyFont="1"/>
    <xf numFmtId="164" fontId="118" fillId="0" borderId="106" xfId="7" applyNumberFormat="1" applyFont="1" applyFill="1" applyBorder="1"/>
    <xf numFmtId="164" fontId="117" fillId="36" borderId="106" xfId="7" applyNumberFormat="1" applyFont="1" applyFill="1" applyBorder="1"/>
    <xf numFmtId="164" fontId="118" fillId="0" borderId="106" xfId="7" applyNumberFormat="1" applyFont="1" applyBorder="1" applyAlignment="1">
      <alignment horizontal="left" indent="1"/>
    </xf>
    <xf numFmtId="164" fontId="118" fillId="82" borderId="106" xfId="7" applyNumberFormat="1" applyFont="1" applyFill="1" applyBorder="1"/>
    <xf numFmtId="164" fontId="121" fillId="0" borderId="7" xfId="7" applyNumberFormat="1" applyFont="1" applyBorder="1"/>
    <xf numFmtId="164" fontId="118" fillId="0" borderId="106" xfId="7" applyNumberFormat="1" applyFont="1" applyBorder="1" applyAlignment="1">
      <alignment horizontal="left" indent="2"/>
    </xf>
    <xf numFmtId="164" fontId="118" fillId="0" borderId="106" xfId="7" applyNumberFormat="1" applyFont="1" applyFill="1" applyBorder="1" applyAlignment="1">
      <alignment horizontal="left" indent="3"/>
    </xf>
    <xf numFmtId="164" fontId="118" fillId="0" borderId="106" xfId="7" applyNumberFormat="1" applyFont="1" applyFill="1" applyBorder="1" applyAlignment="1">
      <alignment horizontal="left" indent="1"/>
    </xf>
    <xf numFmtId="164" fontId="118" fillId="83" borderId="106" xfId="7" applyNumberFormat="1" applyFont="1" applyFill="1" applyBorder="1"/>
    <xf numFmtId="164" fontId="118" fillId="0" borderId="106" xfId="7" applyNumberFormat="1" applyFont="1" applyFill="1" applyBorder="1" applyAlignment="1">
      <alignment horizontal="left" vertical="top" wrapText="1" indent="2"/>
    </xf>
    <xf numFmtId="164" fontId="118" fillId="0" borderId="106" xfId="7" applyNumberFormat="1" applyFont="1" applyFill="1" applyBorder="1" applyAlignment="1">
      <alignment horizontal="left" wrapText="1" indent="3"/>
    </xf>
    <xf numFmtId="164" fontId="118" fillId="0" borderId="106" xfId="7" applyNumberFormat="1" applyFont="1" applyFill="1" applyBorder="1" applyAlignment="1">
      <alignment horizontal="left" wrapText="1" indent="2"/>
    </xf>
    <xf numFmtId="164" fontId="118" fillId="0" borderId="106" xfId="7" applyNumberFormat="1" applyFont="1" applyFill="1" applyBorder="1" applyAlignment="1">
      <alignment horizontal="left" wrapText="1" indent="1"/>
    </xf>
    <xf numFmtId="164" fontId="117" fillId="0" borderId="106" xfId="7" applyNumberFormat="1" applyFont="1" applyFill="1" applyBorder="1" applyAlignment="1">
      <alignment horizontal="left" vertical="center" wrapText="1"/>
    </xf>
    <xf numFmtId="164" fontId="118" fillId="0" borderId="106" xfId="7" applyNumberFormat="1" applyFont="1" applyBorder="1" applyAlignment="1">
      <alignment horizontal="center" vertical="center" wrapText="1"/>
    </xf>
    <xf numFmtId="164" fontId="118" fillId="0" borderId="106" xfId="7" applyNumberFormat="1" applyFont="1" applyBorder="1" applyAlignment="1">
      <alignment horizontal="center" vertical="center"/>
    </xf>
    <xf numFmtId="164" fontId="120" fillId="0" borderId="106" xfId="7" applyNumberFormat="1" applyFont="1" applyFill="1" applyBorder="1" applyAlignment="1">
      <alignment horizontal="left" vertical="center" wrapText="1"/>
    </xf>
    <xf numFmtId="3" fontId="11" fillId="0" borderId="0" xfId="0" applyNumberFormat="1" applyFont="1"/>
    <xf numFmtId="14" fontId="4" fillId="0" borderId="0" xfId="0" applyNumberFormat="1" applyFont="1" applyAlignment="1">
      <alignment horizontal="left"/>
    </xf>
    <xf numFmtId="0" fontId="6" fillId="0" borderId="4" xfId="11" applyFont="1" applyFill="1" applyBorder="1" applyAlignment="1" applyProtection="1">
      <alignment vertical="center"/>
    </xf>
    <xf numFmtId="0" fontId="0" fillId="0" borderId="76" xfId="0" applyBorder="1"/>
    <xf numFmtId="193" fontId="0" fillId="36" borderId="21" xfId="0" applyNumberFormat="1" applyFill="1" applyBorder="1" applyAlignment="1">
      <alignment vertical="center"/>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164" fontId="4" fillId="0" borderId="0" xfId="7" applyNumberFormat="1" applyFont="1" applyFill="1" applyAlignment="1">
      <alignment horizontal="left" vertical="center"/>
    </xf>
    <xf numFmtId="164" fontId="4" fillId="0" borderId="0" xfId="0" applyNumberFormat="1" applyFont="1"/>
    <xf numFmtId="43" fontId="4" fillId="0" borderId="0" xfId="7" applyFont="1"/>
    <xf numFmtId="9" fontId="4" fillId="0" borderId="100" xfId="20961" applyFont="1" applyFill="1" applyBorder="1" applyAlignment="1">
      <alignment vertical="center"/>
    </xf>
    <xf numFmtId="9" fontId="4" fillId="0" borderId="117" xfId="2096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36" xfId="7" applyNumberFormat="1" applyFont="1" applyFill="1" applyBorder="1"/>
    <xf numFmtId="14" fontId="118" fillId="0" borderId="0" xfId="0" applyNumberFormat="1" applyFont="1" applyAlignment="1">
      <alignment horizontal="left"/>
    </xf>
    <xf numFmtId="43" fontId="6" fillId="0" borderId="0" xfId="7" applyFont="1" applyAlignment="1">
      <alignment horizontal="left"/>
    </xf>
    <xf numFmtId="43" fontId="118" fillId="0" borderId="0" xfId="0" applyNumberFormat="1" applyFont="1" applyBorder="1"/>
    <xf numFmtId="43" fontId="126" fillId="0" borderId="0" xfId="0" applyNumberFormat="1" applyFont="1"/>
    <xf numFmtId="0" fontId="6"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14" fontId="6" fillId="0" borderId="0" xfId="0" applyNumberFormat="1" applyFont="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117" fillId="0" borderId="0" xfId="11" applyFont="1" applyFill="1" applyBorder="1" applyAlignment="1" applyProtection="1">
      <alignment horizontal="left"/>
    </xf>
    <xf numFmtId="0" fontId="118" fillId="0" borderId="0" xfId="0" applyFont="1" applyAlignment="1">
      <alignment horizontal="left"/>
    </xf>
    <xf numFmtId="0" fontId="118" fillId="0" borderId="0" xfId="0" applyFont="1" applyAlignment="1">
      <alignment horizontal="left" wrapText="1"/>
    </xf>
    <xf numFmtId="0" fontId="4" fillId="0" borderId="0" xfId="0" applyFont="1" applyFill="1" applyAlignment="1">
      <alignment horizontal="left"/>
    </xf>
    <xf numFmtId="0" fontId="24" fillId="0" borderId="0" xfId="0" applyFont="1" applyAlignment="1">
      <alignment horizontal="left"/>
    </xf>
    <xf numFmtId="0" fontId="11" fillId="0" borderId="0" xfId="0" applyFont="1" applyAlignment="1">
      <alignment horizontal="left"/>
    </xf>
    <xf numFmtId="0" fontId="8" fillId="0" borderId="0" xfId="0" applyFont="1" applyAlignment="1">
      <alignment horizontal="left"/>
    </xf>
    <xf numFmtId="0" fontId="11" fillId="0" borderId="0" xfId="0" applyFont="1" applyBorder="1" applyAlignment="1">
      <alignment horizontal="left"/>
    </xf>
    <xf numFmtId="164" fontId="0" fillId="0" borderId="0" xfId="7" applyNumberFormat="1" applyFont="1" applyAlignment="1">
      <alignment horizontal="left"/>
    </xf>
    <xf numFmtId="9" fontId="8" fillId="2" borderId="106" xfId="20961" applyNumberFormat="1" applyFont="1" applyFill="1" applyBorder="1" applyAlignment="1" applyProtection="1">
      <alignment vertical="center"/>
      <protection locked="0"/>
    </xf>
    <xf numFmtId="43" fontId="6" fillId="0" borderId="0" xfId="7" applyFont="1"/>
    <xf numFmtId="0" fontId="0" fillId="0" borderId="7" xfId="0" applyBorder="1"/>
    <xf numFmtId="0" fontId="126" fillId="0" borderId="106" xfId="0" applyFont="1" applyBorder="1" applyAlignment="1">
      <alignment horizontal="left" indent="2"/>
    </xf>
    <xf numFmtId="0" fontId="132" fillId="0" borderId="142" xfId="0" applyNumberFormat="1" applyFont="1" applyFill="1" applyBorder="1" applyAlignment="1">
      <alignment vertical="center" wrapText="1" readingOrder="1"/>
    </xf>
    <xf numFmtId="0" fontId="132" fillId="0" borderId="143" xfId="0" applyNumberFormat="1" applyFont="1" applyFill="1" applyBorder="1" applyAlignment="1">
      <alignment vertical="center" wrapText="1" readingOrder="1"/>
    </xf>
    <xf numFmtId="0" fontId="132" fillId="0" borderId="143" xfId="0" applyNumberFormat="1" applyFont="1" applyFill="1" applyBorder="1" applyAlignment="1">
      <alignment horizontal="left" vertical="center" wrapText="1" indent="1" readingOrder="1"/>
    </xf>
    <xf numFmtId="0" fontId="126" fillId="0" borderId="101" xfId="0" applyFont="1" applyBorder="1" applyAlignment="1">
      <alignment horizontal="left" indent="2"/>
    </xf>
    <xf numFmtId="0" fontId="132" fillId="0" borderId="144" xfId="0" applyNumberFormat="1" applyFont="1" applyFill="1" applyBorder="1" applyAlignment="1">
      <alignment vertical="center" wrapText="1" readingOrder="1"/>
    </xf>
    <xf numFmtId="0" fontId="126" fillId="0" borderId="106" xfId="0" applyFont="1" applyFill="1" applyBorder="1" applyAlignment="1">
      <alignment horizontal="left" indent="2"/>
    </xf>
    <xf numFmtId="0" fontId="133" fillId="0" borderId="106" xfId="0" applyNumberFormat="1" applyFont="1" applyFill="1" applyBorder="1" applyAlignment="1">
      <alignment vertical="center" wrapText="1" readingOrder="1"/>
    </xf>
    <xf numFmtId="0" fontId="126" fillId="0" borderId="106" xfId="0" applyFont="1" applyBorder="1" applyAlignment="1">
      <alignment horizontal="left" indent="3"/>
    </xf>
    <xf numFmtId="43" fontId="126" fillId="0" borderId="106" xfId="7" applyFont="1" applyBorder="1"/>
    <xf numFmtId="43" fontId="126" fillId="0" borderId="101" xfId="7" applyFont="1" applyBorder="1"/>
    <xf numFmtId="43" fontId="134" fillId="0" borderId="106" xfId="7" applyFont="1" applyBorder="1"/>
    <xf numFmtId="9" fontId="126" fillId="0" borderId="106" xfId="20961" applyFont="1" applyBorder="1"/>
    <xf numFmtId="9" fontId="126" fillId="0" borderId="101" xfId="20961" applyFont="1" applyBorder="1"/>
    <xf numFmtId="9" fontId="134" fillId="0" borderId="106" xfId="20961" applyFont="1" applyBorder="1"/>
    <xf numFmtId="164" fontId="4" fillId="0" borderId="121" xfId="7" applyNumberFormat="1" applyFont="1" applyBorder="1" applyAlignment="1">
      <alignment vertical="center"/>
    </xf>
    <xf numFmtId="193" fontId="6" fillId="36" borderId="121" xfId="2" applyNumberFormat="1" applyFont="1" applyFill="1" applyBorder="1" applyAlignment="1" applyProtection="1">
      <alignment vertical="top"/>
    </xf>
    <xf numFmtId="193" fontId="6" fillId="0" borderId="121" xfId="2" applyNumberFormat="1" applyFont="1" applyFill="1" applyBorder="1" applyAlignment="1" applyProtection="1">
      <alignment vertical="top"/>
      <protection locked="0"/>
    </xf>
    <xf numFmtId="193" fontId="6" fillId="36" borderId="121" xfId="2" applyNumberFormat="1" applyFont="1" applyFill="1" applyBorder="1" applyAlignment="1" applyProtection="1">
      <alignment vertical="top" wrapText="1"/>
    </xf>
    <xf numFmtId="193" fontId="6" fillId="36" borderId="121" xfId="2" applyNumberFormat="1" applyFont="1" applyFill="1" applyBorder="1" applyAlignment="1" applyProtection="1">
      <alignment vertical="top" wrapText="1"/>
      <protection locked="0"/>
    </xf>
    <xf numFmtId="193" fontId="8" fillId="36" borderId="106" xfId="5" applyNumberFormat="1" applyFont="1" applyFill="1" applyBorder="1" applyProtection="1">
      <protection locked="0"/>
    </xf>
    <xf numFmtId="0" fontId="8" fillId="3" borderId="106" xfId="5" applyFont="1" applyFill="1" applyBorder="1" applyProtection="1">
      <protection locked="0"/>
    </xf>
    <xf numFmtId="193" fontId="8" fillId="36" borderId="106" xfId="1" applyNumberFormat="1" applyFont="1" applyFill="1" applyBorder="1" applyProtection="1">
      <protection locked="0"/>
    </xf>
    <xf numFmtId="164" fontId="8" fillId="36" borderId="121" xfId="7" applyNumberFormat="1" applyFont="1" applyFill="1" applyBorder="1" applyProtection="1">
      <protection locked="0"/>
    </xf>
    <xf numFmtId="193" fontId="8" fillId="3" borderId="106" xfId="5" applyNumberFormat="1" applyFont="1" applyFill="1" applyBorder="1" applyProtection="1">
      <protection locked="0"/>
    </xf>
    <xf numFmtId="165" fontId="8" fillId="3" borderId="106" xfId="8" applyNumberFormat="1" applyFont="1" applyFill="1" applyBorder="1" applyAlignment="1" applyProtection="1">
      <alignment horizontal="right" wrapText="1"/>
      <protection locked="0"/>
    </xf>
    <xf numFmtId="165" fontId="8" fillId="4" borderId="106" xfId="8" applyNumberFormat="1" applyFont="1" applyFill="1" applyBorder="1" applyAlignment="1" applyProtection="1">
      <alignment horizontal="right" wrapText="1"/>
      <protection locked="0"/>
    </xf>
    <xf numFmtId="164" fontId="4" fillId="0" borderId="121" xfId="7" applyNumberFormat="1" applyFont="1" applyFill="1" applyBorder="1"/>
    <xf numFmtId="10" fontId="4" fillId="0" borderId="27" xfId="20961" applyNumberFormat="1" applyFont="1" applyBorder="1" applyAlignment="1"/>
    <xf numFmtId="193" fontId="4" fillId="0" borderId="106" xfId="0" applyNumberFormat="1" applyFont="1" applyBorder="1" applyAlignment="1">
      <alignment horizontal="center" vertical="center"/>
    </xf>
    <xf numFmtId="193" fontId="4" fillId="0" borderId="106" xfId="0" applyNumberFormat="1" applyFont="1" applyFill="1" applyBorder="1" applyAlignment="1">
      <alignment horizontal="center" vertical="center"/>
    </xf>
    <xf numFmtId="43" fontId="4" fillId="0" borderId="121" xfId="7" applyNumberFormat="1" applyFont="1" applyBorder="1" applyAlignment="1">
      <alignment vertical="center"/>
    </xf>
    <xf numFmtId="164" fontId="6" fillId="0" borderId="106" xfId="7" applyNumberFormat="1" applyFont="1" applyFill="1" applyBorder="1"/>
    <xf numFmtId="164" fontId="6" fillId="0" borderId="106" xfId="7" applyNumberFormat="1" applyFont="1" applyFill="1" applyBorder="1" applyAlignment="1">
      <alignment vertical="center"/>
    </xf>
    <xf numFmtId="169" fontId="27" fillId="37" borderId="106" xfId="20" applyFont="1" applyBorder="1"/>
    <xf numFmtId="0" fontId="105" fillId="0" borderId="73" xfId="0" applyFont="1" applyBorder="1" applyAlignment="1">
      <alignment horizontal="left" vertical="center" wrapText="1"/>
    </xf>
    <xf numFmtId="0" fontId="105" fillId="0" borderId="72" xfId="0" applyFont="1" applyBorder="1" applyAlignment="1">
      <alignment horizontal="left" vertical="center" wrapText="1"/>
    </xf>
    <xf numFmtId="0" fontId="8" fillId="0" borderId="30" xfId="0" applyFont="1" applyFill="1" applyBorder="1" applyAlignment="1" applyProtection="1">
      <alignment horizontal="center"/>
    </xf>
    <xf numFmtId="0" fontId="8" fillId="0" borderId="31" xfId="0" applyFont="1" applyFill="1" applyBorder="1" applyAlignment="1" applyProtection="1">
      <alignment horizontal="center"/>
    </xf>
    <xf numFmtId="0" fontId="8" fillId="0" borderId="33" xfId="0" applyFont="1" applyFill="1" applyBorder="1" applyAlignment="1" applyProtection="1">
      <alignment horizontal="center"/>
    </xf>
    <xf numFmtId="0" fontId="8" fillId="0" borderId="32" xfId="0" applyFont="1" applyFill="1" applyBorder="1" applyAlignment="1" applyProtection="1">
      <alignment horizontal="center"/>
    </xf>
    <xf numFmtId="0" fontId="5" fillId="0" borderId="4" xfId="0" applyFont="1" applyBorder="1" applyAlignment="1">
      <alignment horizontal="center" vertical="center"/>
    </xf>
    <xf numFmtId="0" fontId="5" fillId="0" borderId="76" xfId="0" applyFont="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164" fontId="9" fillId="0" borderId="20" xfId="7" applyNumberFormat="1" applyFont="1" applyFill="1" applyBorder="1" applyAlignment="1" applyProtection="1">
      <alignment horizontal="center"/>
    </xf>
    <xf numFmtId="164" fontId="9" fillId="0" borderId="21" xfId="7" applyNumberFormat="1" applyFont="1" applyFill="1" applyBorder="1" applyAlignment="1" applyProtection="1">
      <alignment horizontal="center"/>
    </xf>
    <xf numFmtId="0" fontId="12" fillId="0" borderId="3" xfId="0" applyFont="1" applyBorder="1" applyAlignment="1">
      <alignment wrapText="1"/>
    </xf>
    <xf numFmtId="0" fontId="4" fillId="0" borderId="23" xfId="0" applyFont="1" applyBorder="1" applyAlignment="1"/>
    <xf numFmtId="0" fontId="9" fillId="0" borderId="8" xfId="0" applyFont="1" applyBorder="1" applyAlignment="1">
      <alignment horizontal="center" vertical="center" wrapText="1"/>
    </xf>
    <xf numFmtId="0" fontId="9" fillId="0" borderId="24" xfId="0" applyFont="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5" fillId="36" borderId="125"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122" xfId="0" applyFont="1" applyFill="1" applyBorder="1" applyAlignment="1">
      <alignment horizontal="center" vertical="center" wrapText="1"/>
    </xf>
    <xf numFmtId="0" fontId="5" fillId="36" borderId="105" xfId="0" applyFont="1" applyFill="1" applyBorder="1" applyAlignment="1">
      <alignment horizontal="center" vertical="center" wrapText="1"/>
    </xf>
    <xf numFmtId="0" fontId="102" fillId="3" borderId="74" xfId="13" applyFont="1" applyFill="1" applyBorder="1" applyAlignment="1" applyProtection="1">
      <alignment horizontal="center" vertical="center" wrapText="1"/>
      <protection locked="0"/>
    </xf>
    <xf numFmtId="0" fontId="102"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164" fontId="14" fillId="3" borderId="21" xfId="1" applyNumberFormat="1" applyFont="1" applyFill="1" applyBorder="1" applyAlignment="1" applyProtection="1">
      <alignment horizontal="center"/>
      <protection locked="0"/>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164" fontId="14" fillId="0" borderId="97" xfId="1" applyNumberFormat="1" applyFont="1" applyFill="1" applyBorder="1" applyAlignment="1" applyProtection="1">
      <alignment horizontal="center" vertical="center" wrapText="1"/>
      <protection locked="0"/>
    </xf>
    <xf numFmtId="164" fontId="14"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1" xfId="0" applyFont="1" applyBorder="1" applyAlignment="1">
      <alignment horizontal="center" vertical="center" wrapText="1"/>
    </xf>
    <xf numFmtId="0" fontId="120" fillId="0" borderId="128"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1"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4" xfId="0" applyNumberFormat="1" applyFont="1" applyFill="1" applyBorder="1" applyAlignment="1">
      <alignment horizontal="left" vertical="center" wrapText="1"/>
    </xf>
    <xf numFmtId="0" fontId="120" fillId="0" borderId="135" xfId="0" applyNumberFormat="1" applyFont="1" applyFill="1" applyBorder="1" applyAlignment="1">
      <alignment horizontal="left" vertical="center" wrapText="1"/>
    </xf>
    <xf numFmtId="0" fontId="121" fillId="0" borderId="102" xfId="0" applyFont="1" applyFill="1" applyBorder="1" applyAlignment="1">
      <alignment horizontal="center" vertical="center" wrapText="1"/>
    </xf>
    <xf numFmtId="0" fontId="121" fillId="0" borderId="120" xfId="0" applyFont="1" applyFill="1" applyBorder="1" applyAlignment="1">
      <alignment horizontal="center" vertical="center" wrapText="1"/>
    </xf>
    <xf numFmtId="0" fontId="121" fillId="0" borderId="130"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3"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101"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6" xfId="0" applyFont="1" applyBorder="1" applyAlignment="1">
      <alignment horizontal="center" vertical="center" wrapText="1"/>
    </xf>
    <xf numFmtId="0" fontId="125" fillId="0" borderId="106" xfId="0" applyFont="1" applyFill="1" applyBorder="1" applyAlignment="1">
      <alignment horizontal="center" vertical="center"/>
    </xf>
    <xf numFmtId="0" fontId="125" fillId="0" borderId="102" xfId="0" applyFont="1" applyFill="1" applyBorder="1" applyAlignment="1">
      <alignment horizontal="center" vertical="center"/>
    </xf>
    <xf numFmtId="0" fontId="125" fillId="0" borderId="130"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6"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137" xfId="0" applyFont="1" applyFill="1" applyBorder="1" applyAlignment="1">
      <alignment horizontal="center" vertical="center" wrapText="1"/>
    </xf>
    <xf numFmtId="0" fontId="118" fillId="0" borderId="107" xfId="0" applyFont="1" applyFill="1" applyBorder="1" applyAlignment="1">
      <alignment horizontal="center" vertical="center" wrapText="1"/>
    </xf>
    <xf numFmtId="0" fontId="118" fillId="0" borderId="104"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21" fillId="0" borderId="138"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8"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7"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2" xfId="0" applyNumberFormat="1" applyFont="1" applyFill="1" applyBorder="1" applyAlignment="1">
      <alignment horizontal="left" vertical="top" wrapText="1"/>
    </xf>
    <xf numFmtId="0" fontId="120" fillId="0" borderId="130" xfId="0" applyNumberFormat="1" applyFont="1" applyFill="1" applyBorder="1" applyAlignment="1">
      <alignment horizontal="left" vertical="top" wrapText="1"/>
    </xf>
    <xf numFmtId="0" fontId="120" fillId="0" borderId="136" xfId="0" applyNumberFormat="1" applyFont="1" applyFill="1" applyBorder="1" applyAlignment="1">
      <alignment horizontal="left" vertical="top" wrapText="1"/>
    </xf>
    <xf numFmtId="0" fontId="120" fillId="0" borderId="137"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2" xfId="0" applyFont="1" applyFill="1" applyBorder="1" applyAlignment="1">
      <alignment horizontal="center" vertical="center"/>
    </xf>
    <xf numFmtId="0" fontId="118" fillId="0" borderId="120" xfId="0" applyFont="1" applyFill="1" applyBorder="1" applyAlignment="1">
      <alignment horizontal="center" vertical="center"/>
    </xf>
    <xf numFmtId="0" fontId="118" fillId="0" borderId="130" xfId="0" applyFont="1" applyFill="1" applyBorder="1" applyAlignment="1">
      <alignment horizontal="center" vertical="center"/>
    </xf>
    <xf numFmtId="0" fontId="118" fillId="0" borderId="102" xfId="0" applyFont="1" applyFill="1" applyBorder="1" applyAlignment="1">
      <alignment horizontal="center" vertical="center" wrapText="1"/>
    </xf>
    <xf numFmtId="0" fontId="118" fillId="0" borderId="120"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102" xfId="0" applyFont="1" applyBorder="1" applyAlignment="1">
      <alignment horizontal="center" vertical="top" wrapText="1"/>
    </xf>
    <xf numFmtId="0" fontId="118" fillId="0" borderId="120" xfId="0" applyFont="1" applyBorder="1" applyAlignment="1">
      <alignment horizontal="center" vertical="top" wrapText="1"/>
    </xf>
    <xf numFmtId="0" fontId="118" fillId="0" borderId="130" xfId="0" applyFont="1" applyBorder="1" applyAlignment="1">
      <alignment horizontal="center" vertical="top" wrapText="1"/>
    </xf>
    <xf numFmtId="0" fontId="118" fillId="0" borderId="102" xfId="0" applyFont="1" applyFill="1" applyBorder="1" applyAlignment="1">
      <alignment horizontal="center" vertical="top" wrapText="1"/>
    </xf>
    <xf numFmtId="0" fontId="118" fillId="0" borderId="104" xfId="0" applyFont="1" applyFill="1" applyBorder="1" applyAlignment="1">
      <alignment horizontal="center" vertical="top" wrapText="1"/>
    </xf>
    <xf numFmtId="0" fontId="118" fillId="0" borderId="105" xfId="0" applyFont="1" applyFill="1" applyBorder="1" applyAlignment="1">
      <alignment horizontal="center" vertical="top" wrapText="1"/>
    </xf>
    <xf numFmtId="0" fontId="118" fillId="0" borderId="101" xfId="0" applyFont="1" applyBorder="1" applyAlignment="1">
      <alignment horizontal="center" vertical="top" wrapText="1"/>
    </xf>
    <xf numFmtId="0" fontId="118" fillId="0" borderId="7" xfId="0" applyFont="1" applyBorder="1" applyAlignment="1">
      <alignment horizontal="center" vertical="top" wrapText="1"/>
    </xf>
    <xf numFmtId="0" fontId="120" fillId="0" borderId="139" xfId="0" applyNumberFormat="1" applyFont="1" applyFill="1" applyBorder="1" applyAlignment="1">
      <alignment horizontal="left" vertical="top" wrapText="1"/>
    </xf>
    <xf numFmtId="0" fontId="120" fillId="0" borderId="140" xfId="0" applyNumberFormat="1" applyFont="1" applyFill="1" applyBorder="1" applyAlignment="1">
      <alignment horizontal="left" vertical="top" wrapText="1"/>
    </xf>
    <xf numFmtId="0" fontId="126" fillId="0" borderId="106" xfId="0" applyFont="1" applyBorder="1" applyAlignment="1">
      <alignment horizontal="center" vertical="center" wrapText="1"/>
    </xf>
    <xf numFmtId="0" fontId="131" fillId="0" borderId="106" xfId="0" applyFont="1" applyBorder="1" applyAlignment="1">
      <alignment horizontal="center" vertical="center"/>
    </xf>
    <xf numFmtId="0" fontId="126" fillId="0" borderId="101" xfId="0" applyFont="1" applyBorder="1" applyAlignment="1">
      <alignment horizontal="center" vertical="center" wrapText="1"/>
    </xf>
    <xf numFmtId="0" fontId="107" fillId="0" borderId="107" xfId="0" applyFont="1" applyFill="1" applyBorder="1" applyAlignment="1">
      <alignment horizontal="left" vertical="center" wrapText="1"/>
    </xf>
    <xf numFmtId="0" fontId="107" fillId="0" borderId="105" xfId="0" applyFont="1" applyFill="1" applyBorder="1" applyAlignment="1">
      <alignment horizontal="left" vertical="center" wrapText="1"/>
    </xf>
    <xf numFmtId="0" fontId="107" fillId="0" borderId="107" xfId="0" applyFont="1" applyFill="1" applyBorder="1" applyAlignment="1">
      <alignment horizontal="left"/>
    </xf>
    <xf numFmtId="0" fontId="107" fillId="0" borderId="105" xfId="0" applyFont="1" applyFill="1" applyBorder="1" applyAlignment="1">
      <alignment horizontal="left"/>
    </xf>
    <xf numFmtId="0" fontId="107" fillId="3" borderId="107" xfId="0" applyFont="1" applyFill="1" applyBorder="1" applyAlignment="1">
      <alignment vertical="center" wrapText="1"/>
    </xf>
    <xf numFmtId="0" fontId="107" fillId="3" borderId="105" xfId="0" applyFont="1" applyFill="1" applyBorder="1" applyAlignment="1">
      <alignment vertical="center" wrapText="1"/>
    </xf>
    <xf numFmtId="0" fontId="106" fillId="0" borderId="77" xfId="0" applyFont="1" applyFill="1" applyBorder="1" applyAlignment="1">
      <alignment horizontal="center" vertical="center"/>
    </xf>
    <xf numFmtId="0" fontId="106" fillId="0" borderId="78" xfId="0" applyFont="1" applyFill="1" applyBorder="1" applyAlignment="1">
      <alignment horizontal="center" vertical="center"/>
    </xf>
    <xf numFmtId="0" fontId="106" fillId="0" borderId="79" xfId="0" applyFont="1" applyFill="1" applyBorder="1" applyAlignment="1">
      <alignment horizontal="center" vertical="center"/>
    </xf>
    <xf numFmtId="0" fontId="107" fillId="0" borderId="106" xfId="0" applyFont="1" applyFill="1" applyBorder="1" applyAlignment="1">
      <alignment horizontal="left" vertical="center" wrapText="1"/>
    </xf>
    <xf numFmtId="0" fontId="106" fillId="76" borderId="80" xfId="0" applyFont="1" applyFill="1" applyBorder="1" applyAlignment="1">
      <alignment horizontal="center" vertical="center" wrapText="1"/>
    </xf>
    <xf numFmtId="0" fontId="106" fillId="76" borderId="81" xfId="0" applyFont="1" applyFill="1" applyBorder="1" applyAlignment="1">
      <alignment horizontal="center" vertical="center" wrapText="1"/>
    </xf>
    <xf numFmtId="0" fontId="106" fillId="76" borderId="82"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7" xfId="0" applyFont="1" applyFill="1" applyBorder="1" applyAlignment="1">
      <alignment vertical="center" wrapText="1"/>
    </xf>
    <xf numFmtId="0" fontId="107" fillId="0" borderId="105" xfId="0" applyFont="1" applyFill="1" applyBorder="1" applyAlignment="1">
      <alignment vertical="center" wrapText="1"/>
    </xf>
    <xf numFmtId="0" fontId="107" fillId="3" borderId="84" xfId="0" applyFont="1" applyFill="1" applyBorder="1" applyAlignment="1">
      <alignment horizontal="left" vertical="center" wrapText="1"/>
    </xf>
    <xf numFmtId="0" fontId="107" fillId="3" borderId="85" xfId="0" applyFont="1" applyFill="1" applyBorder="1" applyAlignment="1">
      <alignment horizontal="left" vertical="center" wrapText="1"/>
    </xf>
    <xf numFmtId="0" fontId="107" fillId="0" borderId="87" xfId="0" applyFont="1" applyFill="1" applyBorder="1" applyAlignment="1">
      <alignment horizontal="left" vertical="center" wrapText="1"/>
    </xf>
    <xf numFmtId="0" fontId="107" fillId="0" borderId="88"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4"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4" xfId="0" applyFont="1" applyFill="1" applyBorder="1" applyAlignment="1">
      <alignment vertical="center" wrapText="1"/>
    </xf>
    <xf numFmtId="0" fontId="107" fillId="0" borderId="85" xfId="0" applyFont="1" applyFill="1" applyBorder="1" applyAlignment="1">
      <alignment vertical="center" wrapText="1"/>
    </xf>
    <xf numFmtId="0" fontId="107" fillId="3" borderId="107" xfId="0" applyFont="1" applyFill="1" applyBorder="1" applyAlignment="1">
      <alignment horizontal="left" vertical="center" wrapText="1"/>
    </xf>
    <xf numFmtId="0" fontId="107" fillId="3" borderId="105" xfId="0" applyFont="1" applyFill="1" applyBorder="1" applyAlignment="1">
      <alignment horizontal="left" vertical="center" wrapText="1"/>
    </xf>
    <xf numFmtId="0" fontId="106" fillId="76" borderId="89"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90" xfId="0" applyFont="1" applyFill="1" applyBorder="1" applyAlignment="1">
      <alignment horizontal="center" vertical="center" wrapText="1"/>
    </xf>
    <xf numFmtId="0" fontId="107" fillId="78" borderId="107" xfId="0" applyFont="1" applyFill="1" applyBorder="1" applyAlignment="1">
      <alignment vertical="center" wrapText="1"/>
    </xf>
    <xf numFmtId="0" fontId="107" fillId="78" borderId="105" xfId="0" applyFont="1" applyFill="1" applyBorder="1" applyAlignment="1">
      <alignment vertical="center" wrapText="1"/>
    </xf>
    <xf numFmtId="0" fontId="106" fillId="76" borderId="94" xfId="0" applyFont="1" applyFill="1" applyBorder="1" applyAlignment="1">
      <alignment horizontal="center" vertical="center"/>
    </xf>
    <xf numFmtId="0" fontId="106" fillId="76" borderId="95" xfId="0" applyFont="1" applyFill="1" applyBorder="1" applyAlignment="1">
      <alignment horizontal="center" vertical="center"/>
    </xf>
    <xf numFmtId="0" fontId="106" fillId="76" borderId="96" xfId="0" applyFont="1" applyFill="1" applyBorder="1" applyAlignment="1">
      <alignment horizontal="center" vertical="center"/>
    </xf>
    <xf numFmtId="0" fontId="106" fillId="76" borderId="106" xfId="0" applyFont="1" applyFill="1" applyBorder="1" applyAlignment="1">
      <alignment horizontal="center" vertical="center" wrapText="1"/>
    </xf>
    <xf numFmtId="0" fontId="106" fillId="0" borderId="106" xfId="0" applyFont="1" applyFill="1" applyBorder="1" applyAlignment="1">
      <alignment horizontal="center" vertical="center"/>
    </xf>
    <xf numFmtId="0" fontId="107" fillId="0" borderId="107" xfId="13" applyFont="1" applyFill="1" applyBorder="1" applyAlignment="1" applyProtection="1">
      <alignment horizontal="left" vertical="top" wrapText="1"/>
      <protection locked="0"/>
    </xf>
    <xf numFmtId="0" fontId="107" fillId="0" borderId="105" xfId="13" applyFont="1" applyFill="1" applyBorder="1" applyAlignment="1" applyProtection="1">
      <alignment horizontal="left" vertical="top" wrapText="1"/>
      <protection locked="0"/>
    </xf>
    <xf numFmtId="0" fontId="107" fillId="3" borderId="107"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6" fillId="0" borderId="92" xfId="0" applyFont="1" applyFill="1" applyBorder="1" applyAlignment="1">
      <alignment horizontal="center" vertical="center"/>
    </xf>
    <xf numFmtId="0" fontId="107" fillId="0" borderId="107"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6" fillId="76" borderId="107" xfId="0" applyFont="1" applyFill="1" applyBorder="1" applyAlignment="1">
      <alignment horizontal="center" vertical="center" wrapText="1"/>
    </xf>
    <xf numFmtId="0" fontId="106" fillId="76" borderId="105" xfId="0" applyFont="1" applyFill="1" applyBorder="1" applyAlignment="1">
      <alignment horizontal="center" vertical="center" wrapText="1"/>
    </xf>
    <xf numFmtId="0" fontId="107" fillId="0" borderId="107" xfId="0" applyNumberFormat="1" applyFont="1" applyFill="1" applyBorder="1" applyAlignment="1">
      <alignment horizontal="left" vertical="top" wrapText="1"/>
    </xf>
    <xf numFmtId="0" fontId="107" fillId="0" borderId="105" xfId="0" applyNumberFormat="1" applyFont="1" applyFill="1" applyBorder="1" applyAlignment="1">
      <alignment horizontal="left" vertical="top" wrapText="1"/>
    </xf>
    <xf numFmtId="0" fontId="107" fillId="0" borderId="101" xfId="12672" applyFont="1" applyFill="1" applyBorder="1" applyAlignment="1">
      <alignment horizontal="left" vertical="center" wrapText="1"/>
    </xf>
    <xf numFmtId="0" fontId="107" fillId="0" borderId="138"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6" xfId="0" applyFont="1" applyFill="1" applyBorder="1" applyAlignment="1">
      <alignment horizontal="left" vertical="top" wrapText="1"/>
    </xf>
    <xf numFmtId="0" fontId="107" fillId="0" borderId="106" xfId="0" applyNumberFormat="1" applyFont="1" applyFill="1" applyBorder="1" applyAlignment="1">
      <alignment horizontal="left" vertical="top" wrapText="1"/>
    </xf>
    <xf numFmtId="0" fontId="107" fillId="0" borderId="107" xfId="0" applyFont="1" applyFill="1" applyBorder="1" applyAlignment="1">
      <alignment horizontal="left" vertical="top" wrapText="1"/>
    </xf>
    <xf numFmtId="43" fontId="0" fillId="0" borderId="0" xfId="0" applyNumberFormat="1"/>
    <xf numFmtId="43" fontId="0" fillId="0" borderId="0" xfId="7" applyFont="1"/>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0" zoomScaleNormal="80" workbookViewId="0">
      <pane xSplit="1" ySplit="7" topLeftCell="B8" activePane="bottomRight" state="frozen"/>
      <selection pane="topRight" activeCell="B1" sqref="B1"/>
      <selection pane="bottomLeft" activeCell="A8" sqref="A8"/>
      <selection pane="bottomRight"/>
    </sheetView>
  </sheetViews>
  <sheetFormatPr defaultRowHeight="15"/>
  <cols>
    <col min="1" max="1" width="10.42578125" style="2" customWidth="1"/>
    <col min="2" max="2" width="153" bestFit="1" customWidth="1"/>
    <col min="3" max="3" width="39.42578125" customWidth="1"/>
    <col min="7" max="7" width="25" customWidth="1"/>
  </cols>
  <sheetData>
    <row r="1" spans="1:3" ht="15.75">
      <c r="A1" s="8"/>
      <c r="B1" s="178" t="s">
        <v>253</v>
      </c>
      <c r="C1" s="89"/>
    </row>
    <row r="2" spans="1:3" s="175" customFormat="1" ht="15.75">
      <c r="A2" s="227">
        <v>1</v>
      </c>
      <c r="B2" s="176" t="s">
        <v>254</v>
      </c>
      <c r="C2" s="598" t="s">
        <v>965</v>
      </c>
    </row>
    <row r="3" spans="1:3" s="175" customFormat="1" ht="15.75">
      <c r="A3" s="227">
        <v>2</v>
      </c>
      <c r="B3" s="177" t="s">
        <v>255</v>
      </c>
      <c r="C3" s="598" t="s">
        <v>966</v>
      </c>
    </row>
    <row r="4" spans="1:3" s="175" customFormat="1" ht="15.75">
      <c r="A4" s="227">
        <v>3</v>
      </c>
      <c r="B4" s="177" t="s">
        <v>256</v>
      </c>
      <c r="C4" s="598" t="s">
        <v>967</v>
      </c>
    </row>
    <row r="5" spans="1:3" s="175" customFormat="1" ht="15.75">
      <c r="A5" s="228">
        <v>4</v>
      </c>
      <c r="B5" s="180" t="s">
        <v>257</v>
      </c>
      <c r="C5" s="598" t="s">
        <v>968</v>
      </c>
    </row>
    <row r="6" spans="1:3" s="179" customFormat="1" ht="65.25" customHeight="1">
      <c r="A6" s="768" t="s">
        <v>488</v>
      </c>
      <c r="B6" s="769"/>
      <c r="C6" s="769"/>
    </row>
    <row r="7" spans="1:3">
      <c r="A7" s="347" t="s">
        <v>403</v>
      </c>
      <c r="B7" s="348" t="s">
        <v>258</v>
      </c>
    </row>
    <row r="8" spans="1:3">
      <c r="A8" s="349">
        <v>1</v>
      </c>
      <c r="B8" s="345" t="s">
        <v>223</v>
      </c>
    </row>
    <row r="9" spans="1:3">
      <c r="A9" s="349">
        <v>2</v>
      </c>
      <c r="B9" s="345" t="s">
        <v>259</v>
      </c>
    </row>
    <row r="10" spans="1:3">
      <c r="A10" s="349">
        <v>3</v>
      </c>
      <c r="B10" s="345" t="s">
        <v>260</v>
      </c>
    </row>
    <row r="11" spans="1:3">
      <c r="A11" s="349">
        <v>4</v>
      </c>
      <c r="B11" s="345" t="s">
        <v>261</v>
      </c>
      <c r="C11" s="174"/>
    </row>
    <row r="12" spans="1:3">
      <c r="A12" s="349">
        <v>5</v>
      </c>
      <c r="B12" s="345" t="s">
        <v>187</v>
      </c>
    </row>
    <row r="13" spans="1:3">
      <c r="A13" s="349">
        <v>6</v>
      </c>
      <c r="B13" s="350" t="s">
        <v>149</v>
      </c>
    </row>
    <row r="14" spans="1:3">
      <c r="A14" s="349">
        <v>7</v>
      </c>
      <c r="B14" s="345" t="s">
        <v>262</v>
      </c>
    </row>
    <row r="15" spans="1:3">
      <c r="A15" s="349">
        <v>8</v>
      </c>
      <c r="B15" s="345" t="s">
        <v>265</v>
      </c>
    </row>
    <row r="16" spans="1:3">
      <c r="A16" s="349">
        <v>9</v>
      </c>
      <c r="B16" s="345" t="s">
        <v>88</v>
      </c>
    </row>
    <row r="17" spans="1:2">
      <c r="A17" s="351" t="s">
        <v>545</v>
      </c>
      <c r="B17" s="345" t="s">
        <v>525</v>
      </c>
    </row>
    <row r="18" spans="1:2">
      <c r="A18" s="349">
        <v>10</v>
      </c>
      <c r="B18" s="345" t="s">
        <v>268</v>
      </c>
    </row>
    <row r="19" spans="1:2">
      <c r="A19" s="349">
        <v>11</v>
      </c>
      <c r="B19" s="350" t="s">
        <v>249</v>
      </c>
    </row>
    <row r="20" spans="1:2">
      <c r="A20" s="349">
        <v>12</v>
      </c>
      <c r="B20" s="350" t="s">
        <v>246</v>
      </c>
    </row>
    <row r="21" spans="1:2">
      <c r="A21" s="349">
        <v>13</v>
      </c>
      <c r="B21" s="352" t="s">
        <v>459</v>
      </c>
    </row>
    <row r="22" spans="1:2">
      <c r="A22" s="349">
        <v>14</v>
      </c>
      <c r="B22" s="353" t="s">
        <v>518</v>
      </c>
    </row>
    <row r="23" spans="1:2">
      <c r="A23" s="354">
        <v>15</v>
      </c>
      <c r="B23" s="350" t="s">
        <v>77</v>
      </c>
    </row>
    <row r="24" spans="1:2">
      <c r="A24" s="354">
        <v>15.1</v>
      </c>
      <c r="B24" s="345" t="s">
        <v>554</v>
      </c>
    </row>
    <row r="25" spans="1:2">
      <c r="A25" s="354">
        <v>16</v>
      </c>
      <c r="B25" s="345" t="s">
        <v>622</v>
      </c>
    </row>
    <row r="26" spans="1:2">
      <c r="A26" s="354">
        <v>17</v>
      </c>
      <c r="B26" s="345" t="s">
        <v>935</v>
      </c>
    </row>
    <row r="27" spans="1:2">
      <c r="A27" s="354">
        <v>18</v>
      </c>
      <c r="B27" s="345" t="s">
        <v>955</v>
      </c>
    </row>
    <row r="28" spans="1:2">
      <c r="A28" s="354">
        <v>19</v>
      </c>
      <c r="B28" s="345" t="s">
        <v>956</v>
      </c>
    </row>
    <row r="29" spans="1:2">
      <c r="A29" s="354">
        <v>20</v>
      </c>
      <c r="B29" s="353" t="s">
        <v>721</v>
      </c>
    </row>
    <row r="30" spans="1:2">
      <c r="A30" s="354">
        <v>21</v>
      </c>
      <c r="B30" s="345" t="s">
        <v>739</v>
      </c>
    </row>
    <row r="31" spans="1:2">
      <c r="A31" s="354">
        <v>22</v>
      </c>
      <c r="B31" s="565" t="s">
        <v>756</v>
      </c>
    </row>
    <row r="32" spans="1:2" ht="26.25">
      <c r="A32" s="354">
        <v>23</v>
      </c>
      <c r="B32" s="565" t="s">
        <v>936</v>
      </c>
    </row>
    <row r="33" spans="1:2">
      <c r="A33" s="354">
        <v>24</v>
      </c>
      <c r="B33" s="345" t="s">
        <v>937</v>
      </c>
    </row>
    <row r="34" spans="1:2">
      <c r="A34" s="354">
        <v>25</v>
      </c>
      <c r="B34" s="345" t="s">
        <v>938</v>
      </c>
    </row>
    <row r="35" spans="1:2">
      <c r="A35" s="349">
        <v>26</v>
      </c>
      <c r="B35" s="353" t="s">
        <v>1012</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6" activePane="bottomRight" state="frozen"/>
      <selection pane="topRight"/>
      <selection pane="bottomLeft"/>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s="716" customFormat="1" ht="15.75">
      <c r="A1" s="182" t="s">
        <v>188</v>
      </c>
      <c r="B1" s="714" t="str">
        <f>Info!C2</f>
        <v>სს თიბისი ბანკი</v>
      </c>
      <c r="C1" s="715"/>
      <c r="D1" s="715"/>
      <c r="E1" s="715"/>
      <c r="F1" s="715"/>
    </row>
    <row r="2" spans="1:6" s="182" customFormat="1" ht="15.75" customHeight="1">
      <c r="A2" s="182" t="s">
        <v>189</v>
      </c>
      <c r="B2" s="694">
        <f>'1. key ratios'!B2</f>
        <v>44834</v>
      </c>
    </row>
    <row r="3" spans="1:6" s="20" customFormat="1" ht="15.75" customHeight="1"/>
    <row r="4" spans="1:6" ht="15.75" thickBot="1">
      <c r="A4" s="5" t="s">
        <v>412</v>
      </c>
      <c r="B4" s="57" t="s">
        <v>88</v>
      </c>
    </row>
    <row r="5" spans="1:6">
      <c r="A5" s="128" t="s">
        <v>26</v>
      </c>
      <c r="B5" s="129"/>
      <c r="C5" s="130" t="s">
        <v>27</v>
      </c>
    </row>
    <row r="6" spans="1:6">
      <c r="A6" s="131">
        <v>1</v>
      </c>
      <c r="B6" s="78" t="s">
        <v>28</v>
      </c>
      <c r="C6" s="749">
        <v>3435930118.4609704</v>
      </c>
      <c r="D6" s="622"/>
    </row>
    <row r="7" spans="1:6">
      <c r="A7" s="131">
        <v>2</v>
      </c>
      <c r="B7" s="75" t="s">
        <v>29</v>
      </c>
      <c r="C7" s="750">
        <v>21015907.600000001</v>
      </c>
      <c r="D7" s="622"/>
    </row>
    <row r="8" spans="1:6">
      <c r="A8" s="131">
        <v>3</v>
      </c>
      <c r="B8" s="69" t="s">
        <v>30</v>
      </c>
      <c r="C8" s="750">
        <v>521190198.81999999</v>
      </c>
      <c r="D8" s="622"/>
    </row>
    <row r="9" spans="1:6">
      <c r="A9" s="131">
        <v>4</v>
      </c>
      <c r="B9" s="69" t="s">
        <v>31</v>
      </c>
      <c r="C9" s="750">
        <v>153051.93</v>
      </c>
      <c r="D9" s="622"/>
    </row>
    <row r="10" spans="1:6">
      <c r="A10" s="131">
        <v>5</v>
      </c>
      <c r="B10" s="69" t="s">
        <v>32</v>
      </c>
      <c r="C10" s="750">
        <v>6542387.6900000004</v>
      </c>
      <c r="D10" s="622"/>
    </row>
    <row r="11" spans="1:6">
      <c r="A11" s="131">
        <v>6</v>
      </c>
      <c r="B11" s="76" t="s">
        <v>33</v>
      </c>
      <c r="C11" s="750">
        <v>2887028572.4209704</v>
      </c>
      <c r="D11" s="622"/>
    </row>
    <row r="12" spans="1:6" s="4" customFormat="1">
      <c r="A12" s="131">
        <v>7</v>
      </c>
      <c r="B12" s="78" t="s">
        <v>34</v>
      </c>
      <c r="C12" s="751">
        <v>309369009.78999996</v>
      </c>
      <c r="D12" s="622"/>
    </row>
    <row r="13" spans="1:6" s="4" customFormat="1">
      <c r="A13" s="131">
        <v>8</v>
      </c>
      <c r="B13" s="77" t="s">
        <v>35</v>
      </c>
      <c r="C13" s="642">
        <v>153051.93</v>
      </c>
      <c r="D13" s="622"/>
    </row>
    <row r="14" spans="1:6" s="4" customFormat="1" ht="25.5">
      <c r="A14" s="131">
        <v>9</v>
      </c>
      <c r="B14" s="70" t="s">
        <v>36</v>
      </c>
      <c r="C14" s="750">
        <v>0</v>
      </c>
      <c r="D14" s="622"/>
    </row>
    <row r="15" spans="1:6" s="4" customFormat="1">
      <c r="A15" s="131">
        <v>10</v>
      </c>
      <c r="B15" s="71" t="s">
        <v>37</v>
      </c>
      <c r="C15" s="750">
        <v>301608013.95999998</v>
      </c>
      <c r="D15" s="622"/>
    </row>
    <row r="16" spans="1:6" s="4" customFormat="1">
      <c r="A16" s="131">
        <v>11</v>
      </c>
      <c r="B16" s="72" t="s">
        <v>38</v>
      </c>
      <c r="C16" s="750">
        <v>0</v>
      </c>
      <c r="D16" s="622"/>
    </row>
    <row r="17" spans="1:4" s="4" customFormat="1">
      <c r="A17" s="131">
        <v>12</v>
      </c>
      <c r="B17" s="71" t="s">
        <v>39</v>
      </c>
      <c r="C17" s="750">
        <v>0</v>
      </c>
      <c r="D17" s="622"/>
    </row>
    <row r="18" spans="1:4" s="4" customFormat="1">
      <c r="A18" s="131">
        <v>13</v>
      </c>
      <c r="B18" s="71" t="s">
        <v>40</v>
      </c>
      <c r="C18" s="750">
        <v>0</v>
      </c>
      <c r="D18" s="622"/>
    </row>
    <row r="19" spans="1:4" s="4" customFormat="1">
      <c r="A19" s="131">
        <v>14</v>
      </c>
      <c r="B19" s="71" t="s">
        <v>41</v>
      </c>
      <c r="C19" s="750">
        <v>0</v>
      </c>
      <c r="D19" s="622"/>
    </row>
    <row r="20" spans="1:4" s="4" customFormat="1" ht="25.5">
      <c r="A20" s="131">
        <v>15</v>
      </c>
      <c r="B20" s="71" t="s">
        <v>42</v>
      </c>
      <c r="C20" s="750">
        <v>0</v>
      </c>
      <c r="D20" s="622"/>
    </row>
    <row r="21" spans="1:4" s="4" customFormat="1" ht="25.5">
      <c r="A21" s="131">
        <v>16</v>
      </c>
      <c r="B21" s="70" t="s">
        <v>43</v>
      </c>
      <c r="C21" s="750">
        <v>0</v>
      </c>
      <c r="D21" s="622"/>
    </row>
    <row r="22" spans="1:4" s="4" customFormat="1">
      <c r="A22" s="131">
        <v>17</v>
      </c>
      <c r="B22" s="132" t="s">
        <v>44</v>
      </c>
      <c r="C22" s="750">
        <v>7607943.8999999994</v>
      </c>
      <c r="D22" s="622"/>
    </row>
    <row r="23" spans="1:4" s="4" customFormat="1" ht="25.5">
      <c r="A23" s="131">
        <v>18</v>
      </c>
      <c r="B23" s="70" t="s">
        <v>45</v>
      </c>
      <c r="C23" s="642">
        <v>0</v>
      </c>
      <c r="D23" s="622"/>
    </row>
    <row r="24" spans="1:4" s="4" customFormat="1" ht="25.5">
      <c r="A24" s="131">
        <v>19</v>
      </c>
      <c r="B24" s="70" t="s">
        <v>46</v>
      </c>
      <c r="C24" s="642">
        <v>0</v>
      </c>
      <c r="D24" s="622"/>
    </row>
    <row r="25" spans="1:4" s="4" customFormat="1" ht="25.5">
      <c r="A25" s="131">
        <v>20</v>
      </c>
      <c r="B25" s="73" t="s">
        <v>47</v>
      </c>
      <c r="C25" s="642">
        <v>0</v>
      </c>
      <c r="D25" s="622"/>
    </row>
    <row r="26" spans="1:4" s="4" customFormat="1">
      <c r="A26" s="131">
        <v>21</v>
      </c>
      <c r="B26" s="73" t="s">
        <v>48</v>
      </c>
      <c r="C26" s="642">
        <v>0</v>
      </c>
      <c r="D26" s="622"/>
    </row>
    <row r="27" spans="1:4" s="4" customFormat="1" ht="25.5">
      <c r="A27" s="131">
        <v>22</v>
      </c>
      <c r="B27" s="73" t="s">
        <v>49</v>
      </c>
      <c r="C27" s="642">
        <v>0</v>
      </c>
      <c r="D27" s="622"/>
    </row>
    <row r="28" spans="1:4" s="4" customFormat="1">
      <c r="A28" s="131">
        <v>23</v>
      </c>
      <c r="B28" s="79" t="s">
        <v>23</v>
      </c>
      <c r="C28" s="751">
        <v>3126561108.6709704</v>
      </c>
      <c r="D28" s="622"/>
    </row>
    <row r="29" spans="1:4" s="4" customFormat="1">
      <c r="A29" s="133"/>
      <c r="B29" s="74"/>
      <c r="C29" s="643"/>
      <c r="D29" s="622"/>
    </row>
    <row r="30" spans="1:4" s="4" customFormat="1">
      <c r="A30" s="133">
        <v>24</v>
      </c>
      <c r="B30" s="79" t="s">
        <v>50</v>
      </c>
      <c r="C30" s="751">
        <v>567040000</v>
      </c>
      <c r="D30" s="622"/>
    </row>
    <row r="31" spans="1:4" s="4" customFormat="1">
      <c r="A31" s="133">
        <v>25</v>
      </c>
      <c r="B31" s="69" t="s">
        <v>51</v>
      </c>
      <c r="C31" s="752">
        <v>567040000</v>
      </c>
      <c r="D31" s="622"/>
    </row>
    <row r="32" spans="1:4" s="4" customFormat="1">
      <c r="A32" s="133">
        <v>26</v>
      </c>
      <c r="B32" s="172" t="s">
        <v>52</v>
      </c>
      <c r="C32" s="642">
        <v>0</v>
      </c>
      <c r="D32" s="622"/>
    </row>
    <row r="33" spans="1:4" s="4" customFormat="1">
      <c r="A33" s="133">
        <v>27</v>
      </c>
      <c r="B33" s="172" t="s">
        <v>53</v>
      </c>
      <c r="C33" s="750">
        <v>567040000</v>
      </c>
      <c r="D33" s="622"/>
    </row>
    <row r="34" spans="1:4" s="4" customFormat="1">
      <c r="A34" s="133">
        <v>28</v>
      </c>
      <c r="B34" s="69" t="s">
        <v>54</v>
      </c>
      <c r="C34" s="642">
        <v>0</v>
      </c>
      <c r="D34" s="622"/>
    </row>
    <row r="35" spans="1:4" s="4" customFormat="1">
      <c r="A35" s="133">
        <v>29</v>
      </c>
      <c r="B35" s="79" t="s">
        <v>55</v>
      </c>
      <c r="C35" s="751">
        <v>0</v>
      </c>
      <c r="D35" s="622"/>
    </row>
    <row r="36" spans="1:4" s="4" customFormat="1">
      <c r="A36" s="133">
        <v>30</v>
      </c>
      <c r="B36" s="70" t="s">
        <v>56</v>
      </c>
      <c r="C36" s="642">
        <v>0</v>
      </c>
      <c r="D36" s="622"/>
    </row>
    <row r="37" spans="1:4" s="4" customFormat="1">
      <c r="A37" s="133">
        <v>31</v>
      </c>
      <c r="B37" s="71" t="s">
        <v>57</v>
      </c>
      <c r="C37" s="642">
        <v>0</v>
      </c>
      <c r="D37" s="622"/>
    </row>
    <row r="38" spans="1:4" s="4" customFormat="1" ht="25.5">
      <c r="A38" s="133">
        <v>32</v>
      </c>
      <c r="B38" s="70" t="s">
        <v>58</v>
      </c>
      <c r="C38" s="642">
        <v>0</v>
      </c>
      <c r="D38" s="622"/>
    </row>
    <row r="39" spans="1:4" s="4" customFormat="1" ht="25.5">
      <c r="A39" s="133">
        <v>33</v>
      </c>
      <c r="B39" s="70" t="s">
        <v>46</v>
      </c>
      <c r="C39" s="642">
        <v>0</v>
      </c>
      <c r="D39" s="622"/>
    </row>
    <row r="40" spans="1:4" s="4" customFormat="1" ht="25.5">
      <c r="A40" s="133">
        <v>34</v>
      </c>
      <c r="B40" s="73" t="s">
        <v>59</v>
      </c>
      <c r="C40" s="642">
        <v>0</v>
      </c>
      <c r="D40" s="622"/>
    </row>
    <row r="41" spans="1:4" s="4" customFormat="1">
      <c r="A41" s="133">
        <v>35</v>
      </c>
      <c r="B41" s="79" t="s">
        <v>24</v>
      </c>
      <c r="C41" s="751">
        <v>567040000</v>
      </c>
      <c r="D41" s="622"/>
    </row>
    <row r="42" spans="1:4" s="4" customFormat="1">
      <c r="A42" s="133"/>
      <c r="B42" s="74"/>
      <c r="C42" s="643"/>
      <c r="D42" s="622"/>
    </row>
    <row r="43" spans="1:4" s="4" customFormat="1">
      <c r="A43" s="133">
        <v>36</v>
      </c>
      <c r="B43" s="80" t="s">
        <v>60</v>
      </c>
      <c r="C43" s="751">
        <v>684657378.39578462</v>
      </c>
      <c r="D43" s="622"/>
    </row>
    <row r="44" spans="1:4" s="4" customFormat="1">
      <c r="A44" s="133">
        <v>37</v>
      </c>
      <c r="B44" s="69" t="s">
        <v>61</v>
      </c>
      <c r="C44" s="750">
        <v>455800928</v>
      </c>
      <c r="D44" s="622"/>
    </row>
    <row r="45" spans="1:4" s="4" customFormat="1">
      <c r="A45" s="133">
        <v>38</v>
      </c>
      <c r="B45" s="69" t="s">
        <v>62</v>
      </c>
      <c r="C45" s="750">
        <v>0</v>
      </c>
      <c r="D45" s="622"/>
    </row>
    <row r="46" spans="1:4" s="4" customFormat="1">
      <c r="A46" s="133">
        <v>39</v>
      </c>
      <c r="B46" s="69" t="s">
        <v>63</v>
      </c>
      <c r="C46" s="750">
        <v>228856450.39578462</v>
      </c>
      <c r="D46" s="622"/>
    </row>
    <row r="47" spans="1:4" s="4" customFormat="1">
      <c r="A47" s="133">
        <v>40</v>
      </c>
      <c r="B47" s="80" t="s">
        <v>64</v>
      </c>
      <c r="C47" s="751">
        <v>0</v>
      </c>
      <c r="D47" s="622"/>
    </row>
    <row r="48" spans="1:4" s="4" customFormat="1">
      <c r="A48" s="133">
        <v>41</v>
      </c>
      <c r="B48" s="70" t="s">
        <v>65</v>
      </c>
      <c r="C48" s="642">
        <v>0</v>
      </c>
      <c r="D48" s="622"/>
    </row>
    <row r="49" spans="1:4" s="4" customFormat="1">
      <c r="A49" s="133">
        <v>42</v>
      </c>
      <c r="B49" s="71" t="s">
        <v>66</v>
      </c>
      <c r="C49" s="642">
        <v>0</v>
      </c>
      <c r="D49" s="622"/>
    </row>
    <row r="50" spans="1:4" s="4" customFormat="1" ht="25.5">
      <c r="A50" s="133">
        <v>43</v>
      </c>
      <c r="B50" s="70" t="s">
        <v>67</v>
      </c>
      <c r="C50" s="642">
        <v>0</v>
      </c>
      <c r="D50" s="622"/>
    </row>
    <row r="51" spans="1:4" s="4" customFormat="1" ht="25.5">
      <c r="A51" s="133">
        <v>44</v>
      </c>
      <c r="B51" s="70" t="s">
        <v>46</v>
      </c>
      <c r="C51" s="642">
        <v>0</v>
      </c>
      <c r="D51" s="622"/>
    </row>
    <row r="52" spans="1:4" s="4" customFormat="1" ht="15.75" thickBot="1">
      <c r="A52" s="134">
        <v>45</v>
      </c>
      <c r="B52" s="135" t="s">
        <v>25</v>
      </c>
      <c r="C52" s="252">
        <v>684657378.39578462</v>
      </c>
      <c r="D52" s="622"/>
    </row>
    <row r="55" spans="1:4">
      <c r="B55" s="2" t="s">
        <v>225</v>
      </c>
    </row>
  </sheetData>
  <dataValidations count="1">
    <dataValidation operator="lessThanOrEqual" allowBlank="1" showInputMessage="1" showErrorMessage="1" errorTitle="Should be negative number" error="Should be whole negative number or 0" sqref="C28:C31 C35 C41:C43 C47 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9" sqref="C19:D21"/>
    </sheetView>
  </sheetViews>
  <sheetFormatPr defaultColWidth="9.140625" defaultRowHeight="12.75"/>
  <cols>
    <col min="1" max="1" width="10.85546875" style="302" bestFit="1" customWidth="1"/>
    <col min="2" max="2" width="59" style="302" customWidth="1"/>
    <col min="3" max="3" width="16.5703125" style="302" bestFit="1" customWidth="1"/>
    <col min="4" max="4" width="22.140625" style="302" customWidth="1"/>
    <col min="5" max="16384" width="9.140625" style="302"/>
  </cols>
  <sheetData>
    <row r="1" spans="1:6" s="715" customFormat="1" ht="15">
      <c r="A1" s="182" t="s">
        <v>188</v>
      </c>
      <c r="B1" s="714" t="str">
        <f>Info!C2</f>
        <v>სს თიბისი ბანკი</v>
      </c>
    </row>
    <row r="2" spans="1:6" s="182" customFormat="1" ht="15.75" customHeight="1">
      <c r="A2" s="182" t="s">
        <v>189</v>
      </c>
      <c r="B2" s="694">
        <f>'1. key ratios'!B2</f>
        <v>44834</v>
      </c>
    </row>
    <row r="3" spans="1:6" s="20" customFormat="1" ht="15.75" customHeight="1"/>
    <row r="4" spans="1:6" ht="13.5" thickBot="1">
      <c r="A4" s="303" t="s">
        <v>524</v>
      </c>
      <c r="B4" s="333" t="s">
        <v>525</v>
      </c>
    </row>
    <row r="5" spans="1:6" s="334" customFormat="1">
      <c r="A5" s="788" t="s">
        <v>526</v>
      </c>
      <c r="B5" s="789"/>
      <c r="C5" s="323" t="s">
        <v>527</v>
      </c>
      <c r="D5" s="324" t="s">
        <v>528</v>
      </c>
    </row>
    <row r="6" spans="1:6" s="335" customFormat="1">
      <c r="A6" s="325">
        <v>1</v>
      </c>
      <c r="B6" s="326" t="s">
        <v>529</v>
      </c>
      <c r="C6" s="326"/>
      <c r="D6" s="327"/>
    </row>
    <row r="7" spans="1:6" s="335" customFormat="1">
      <c r="A7" s="328" t="s">
        <v>530</v>
      </c>
      <c r="B7" s="329" t="s">
        <v>531</v>
      </c>
      <c r="C7" s="381">
        <v>4.4999999999999998E-2</v>
      </c>
      <c r="D7" s="644">
        <v>921918339.86080778</v>
      </c>
      <c r="E7" s="700"/>
      <c r="F7" s="700"/>
    </row>
    <row r="8" spans="1:6" s="335" customFormat="1">
      <c r="A8" s="328" t="s">
        <v>532</v>
      </c>
      <c r="B8" s="329" t="s">
        <v>533</v>
      </c>
      <c r="C8" s="382">
        <v>0.06</v>
      </c>
      <c r="D8" s="644">
        <v>1229224453.1477437</v>
      </c>
      <c r="E8" s="700"/>
      <c r="F8" s="700"/>
    </row>
    <row r="9" spans="1:6" s="335" customFormat="1">
      <c r="A9" s="328" t="s">
        <v>534</v>
      </c>
      <c r="B9" s="329" t="s">
        <v>535</v>
      </c>
      <c r="C9" s="382">
        <v>0.08</v>
      </c>
      <c r="D9" s="644">
        <v>1638965937.5303249</v>
      </c>
      <c r="E9" s="700"/>
      <c r="F9" s="700"/>
    </row>
    <row r="10" spans="1:6" s="335" customFormat="1">
      <c r="A10" s="325" t="s">
        <v>536</v>
      </c>
      <c r="B10" s="326" t="s">
        <v>537</v>
      </c>
      <c r="C10" s="383"/>
      <c r="D10" s="645"/>
      <c r="E10" s="700"/>
      <c r="F10" s="700"/>
    </row>
    <row r="11" spans="1:6" s="336" customFormat="1">
      <c r="A11" s="330" t="s">
        <v>538</v>
      </c>
      <c r="B11" s="331" t="s">
        <v>600</v>
      </c>
      <c r="C11" s="384">
        <v>2.5000000000000001E-2</v>
      </c>
      <c r="D11" s="646">
        <v>512176855.4782266</v>
      </c>
      <c r="E11" s="700"/>
      <c r="F11" s="700"/>
    </row>
    <row r="12" spans="1:6" s="336" customFormat="1">
      <c r="A12" s="330" t="s">
        <v>539</v>
      </c>
      <c r="B12" s="331" t="s">
        <v>540</v>
      </c>
      <c r="C12" s="384">
        <v>0</v>
      </c>
      <c r="D12" s="646">
        <v>0</v>
      </c>
      <c r="E12" s="700"/>
      <c r="F12" s="700"/>
    </row>
    <row r="13" spans="1:6" s="336" customFormat="1">
      <c r="A13" s="330" t="s">
        <v>541</v>
      </c>
      <c r="B13" s="331" t="s">
        <v>542</v>
      </c>
      <c r="C13" s="384">
        <v>2.5000000000000001E-2</v>
      </c>
      <c r="D13" s="646">
        <v>512176855.4782266</v>
      </c>
      <c r="E13" s="700"/>
      <c r="F13" s="700"/>
    </row>
    <row r="14" spans="1:6" s="335" customFormat="1">
      <c r="A14" s="325" t="s">
        <v>543</v>
      </c>
      <c r="B14" s="326" t="s">
        <v>598</v>
      </c>
      <c r="C14" s="385"/>
      <c r="D14" s="645"/>
      <c r="E14" s="700"/>
      <c r="F14" s="700"/>
    </row>
    <row r="15" spans="1:6" s="335" customFormat="1">
      <c r="A15" s="346" t="s">
        <v>546</v>
      </c>
      <c r="B15" s="331" t="s">
        <v>599</v>
      </c>
      <c r="C15" s="384">
        <v>2.3440605808792939E-2</v>
      </c>
      <c r="D15" s="646">
        <v>480229430.94608879</v>
      </c>
      <c r="E15" s="700"/>
      <c r="F15" s="700"/>
    </row>
    <row r="16" spans="1:6" s="335" customFormat="1">
      <c r="A16" s="346" t="s">
        <v>547</v>
      </c>
      <c r="B16" s="331" t="s">
        <v>549</v>
      </c>
      <c r="C16" s="384">
        <v>3.1324249901639775E-2</v>
      </c>
      <c r="D16" s="646">
        <v>641742232.59344029</v>
      </c>
      <c r="E16" s="700"/>
      <c r="F16" s="700"/>
    </row>
    <row r="17" spans="1:6" s="335" customFormat="1">
      <c r="A17" s="346" t="s">
        <v>548</v>
      </c>
      <c r="B17" s="331" t="s">
        <v>596</v>
      </c>
      <c r="C17" s="384">
        <v>4.6948921425710104E-2</v>
      </c>
      <c r="D17" s="646">
        <v>961846037.75658154</v>
      </c>
      <c r="E17" s="700"/>
      <c r="F17" s="700"/>
    </row>
    <row r="18" spans="1:6" s="334" customFormat="1">
      <c r="A18" s="790" t="s">
        <v>597</v>
      </c>
      <c r="B18" s="791"/>
      <c r="C18" s="386" t="s">
        <v>527</v>
      </c>
      <c r="D18" s="647" t="s">
        <v>528</v>
      </c>
      <c r="E18" s="700"/>
      <c r="F18" s="700"/>
    </row>
    <row r="19" spans="1:6" s="335" customFormat="1">
      <c r="A19" s="332">
        <v>4</v>
      </c>
      <c r="B19" s="331" t="s">
        <v>23</v>
      </c>
      <c r="C19" s="384">
        <v>0.11844060580879294</v>
      </c>
      <c r="D19" s="644">
        <v>2426501481.7633495</v>
      </c>
      <c r="E19" s="700"/>
      <c r="F19" s="700"/>
    </row>
    <row r="20" spans="1:6" s="335" customFormat="1">
      <c r="A20" s="332">
        <v>5</v>
      </c>
      <c r="B20" s="331" t="s">
        <v>89</v>
      </c>
      <c r="C20" s="384">
        <v>0.14132424990163978</v>
      </c>
      <c r="D20" s="644">
        <v>2895320396.6976371</v>
      </c>
      <c r="E20" s="700"/>
      <c r="F20" s="700"/>
    </row>
    <row r="21" spans="1:6" s="335" customFormat="1" ht="13.5" thickBot="1">
      <c r="A21" s="337" t="s">
        <v>544</v>
      </c>
      <c r="B21" s="338" t="s">
        <v>88</v>
      </c>
      <c r="C21" s="387">
        <v>0.17694892142571012</v>
      </c>
      <c r="D21" s="648">
        <v>3625165686.24336</v>
      </c>
      <c r="E21" s="700"/>
      <c r="F21" s="700"/>
    </row>
    <row r="22" spans="1:6">
      <c r="F22" s="303"/>
    </row>
    <row r="23" spans="1:6" ht="63.75">
      <c r="B23" s="22" t="s">
        <v>601</v>
      </c>
    </row>
  </sheetData>
  <mergeCells count="2">
    <mergeCell ref="A5:B5"/>
    <mergeCell ref="A18:B18"/>
  </mergeCells>
  <conditionalFormatting sqref="C21">
    <cfRule type="cellIs" dxfId="2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2" activePane="bottomRight" state="frozen"/>
      <selection pane="topRight"/>
      <selection pane="bottomLeft"/>
      <selection pane="bottomRight" activeCell="C38" sqref="C38:C44"/>
    </sheetView>
  </sheetViews>
  <sheetFormatPr defaultRowHeight="15.75"/>
  <cols>
    <col min="1" max="1" width="10.5703125" style="66" customWidth="1"/>
    <col min="2" max="2" width="91.85546875" style="66" customWidth="1"/>
    <col min="3" max="3" width="51.140625" style="66" bestFit="1" customWidth="1"/>
    <col min="4" max="4" width="26.5703125" style="66" bestFit="1" customWidth="1"/>
    <col min="5" max="5" width="9.42578125" customWidth="1"/>
  </cols>
  <sheetData>
    <row r="1" spans="1:6" s="716" customFormat="1">
      <c r="A1" s="182" t="s">
        <v>188</v>
      </c>
      <c r="B1" s="727" t="str">
        <f>Info!C2</f>
        <v>სს თიბისი ბანკი</v>
      </c>
      <c r="C1" s="725"/>
      <c r="D1" s="725"/>
      <c r="E1" s="715"/>
      <c r="F1" s="715"/>
    </row>
    <row r="2" spans="1:6" s="182" customFormat="1" ht="15.75" customHeight="1">
      <c r="A2" s="182" t="s">
        <v>189</v>
      </c>
      <c r="B2" s="694">
        <f>'1. key ratios'!B2</f>
        <v>44834</v>
      </c>
    </row>
    <row r="3" spans="1:6" s="20" customFormat="1" ht="15.75" customHeight="1">
      <c r="A3" s="25"/>
    </row>
    <row r="4" spans="1:6" s="20" customFormat="1" ht="15.75" customHeight="1" thickBot="1">
      <c r="A4" s="20" t="s">
        <v>413</v>
      </c>
      <c r="B4" s="195" t="s">
        <v>268</v>
      </c>
      <c r="D4" s="197" t="s">
        <v>93</v>
      </c>
    </row>
    <row r="5" spans="1:6" ht="38.25">
      <c r="A5" s="147" t="s">
        <v>26</v>
      </c>
      <c r="B5" s="148" t="s">
        <v>231</v>
      </c>
      <c r="C5" s="149" t="s">
        <v>236</v>
      </c>
      <c r="D5" s="196" t="s">
        <v>269</v>
      </c>
    </row>
    <row r="6" spans="1:6">
      <c r="A6" s="136">
        <v>1</v>
      </c>
      <c r="B6" s="81" t="s">
        <v>154</v>
      </c>
      <c r="C6" s="649">
        <v>986701598.18000007</v>
      </c>
      <c r="D6" s="137"/>
      <c r="E6" s="7"/>
    </row>
    <row r="7" spans="1:6">
      <c r="A7" s="136">
        <v>2</v>
      </c>
      <c r="B7" s="82" t="s">
        <v>155</v>
      </c>
      <c r="C7" s="253">
        <v>2553095838.3600001</v>
      </c>
      <c r="D7" s="138"/>
      <c r="E7" s="7"/>
    </row>
    <row r="8" spans="1:6">
      <c r="A8" s="136">
        <v>3</v>
      </c>
      <c r="B8" s="82" t="s">
        <v>156</v>
      </c>
      <c r="C8" s="253">
        <v>2318838943.8800001</v>
      </c>
      <c r="D8" s="138"/>
      <c r="E8" s="7"/>
    </row>
    <row r="9" spans="1:6">
      <c r="A9" s="136">
        <v>4</v>
      </c>
      <c r="B9" s="82" t="s">
        <v>185</v>
      </c>
      <c r="C9" s="253">
        <v>0</v>
      </c>
      <c r="D9" s="138"/>
      <c r="E9" s="7"/>
    </row>
    <row r="10" spans="1:6">
      <c r="A10" s="136">
        <v>5</v>
      </c>
      <c r="B10" s="82" t="s">
        <v>157</v>
      </c>
      <c r="C10" s="253">
        <v>2473658061.3973436</v>
      </c>
      <c r="D10" s="138"/>
      <c r="E10" s="7"/>
    </row>
    <row r="11" spans="1:6">
      <c r="A11" s="136">
        <v>6.1</v>
      </c>
      <c r="B11" s="82" t="s">
        <v>158</v>
      </c>
      <c r="C11" s="254">
        <v>16769792274.93</v>
      </c>
      <c r="D11" s="139"/>
      <c r="E11" s="7"/>
    </row>
    <row r="12" spans="1:6">
      <c r="A12" s="136">
        <v>6.2</v>
      </c>
      <c r="B12" s="83" t="s">
        <v>159</v>
      </c>
      <c r="C12" s="254">
        <v>-636329528.8499999</v>
      </c>
      <c r="D12" s="139"/>
      <c r="E12" s="7"/>
    </row>
    <row r="13" spans="1:6">
      <c r="A13" s="136" t="s">
        <v>485</v>
      </c>
      <c r="B13" s="84" t="s">
        <v>486</v>
      </c>
      <c r="C13" s="254">
        <v>-18650753.989999998</v>
      </c>
      <c r="D13" s="139"/>
      <c r="E13" s="7"/>
    </row>
    <row r="14" spans="1:6">
      <c r="A14" s="136" t="s">
        <v>620</v>
      </c>
      <c r="B14" s="84" t="s">
        <v>609</v>
      </c>
      <c r="C14" s="254">
        <v>0</v>
      </c>
      <c r="D14" s="139"/>
      <c r="E14" s="7"/>
    </row>
    <row r="15" spans="1:6">
      <c r="A15" s="136">
        <v>6</v>
      </c>
      <c r="B15" s="82" t="s">
        <v>160</v>
      </c>
      <c r="C15" s="260">
        <f>C11+C12</f>
        <v>16133462746.08</v>
      </c>
      <c r="D15" s="139"/>
      <c r="E15" s="7"/>
    </row>
    <row r="16" spans="1:6">
      <c r="A16" s="136">
        <v>7</v>
      </c>
      <c r="B16" s="82" t="s">
        <v>161</v>
      </c>
      <c r="C16" s="253">
        <v>242675454.62999994</v>
      </c>
      <c r="D16" s="138"/>
      <c r="E16" s="7"/>
    </row>
    <row r="17" spans="1:5">
      <c r="A17" s="136">
        <v>8</v>
      </c>
      <c r="B17" s="82" t="s">
        <v>162</v>
      </c>
      <c r="C17" s="253">
        <v>142489503.13</v>
      </c>
      <c r="D17" s="138"/>
      <c r="E17" s="7"/>
    </row>
    <row r="18" spans="1:5">
      <c r="A18" s="136">
        <v>9</v>
      </c>
      <c r="B18" s="82" t="s">
        <v>163</v>
      </c>
      <c r="C18" s="253">
        <v>35976136.258752003</v>
      </c>
      <c r="D18" s="138"/>
      <c r="E18" s="7"/>
    </row>
    <row r="19" spans="1:5">
      <c r="A19" s="136">
        <v>9.1</v>
      </c>
      <c r="B19" s="84" t="s">
        <v>245</v>
      </c>
      <c r="C19" s="254">
        <v>7607943.8999999994</v>
      </c>
      <c r="D19" s="138"/>
      <c r="E19" s="7"/>
    </row>
    <row r="20" spans="1:5">
      <c r="A20" s="136">
        <v>9.1999999999999993</v>
      </c>
      <c r="B20" s="84" t="s">
        <v>235</v>
      </c>
      <c r="C20" s="254">
        <v>27960209.258752003</v>
      </c>
      <c r="D20" s="138"/>
      <c r="E20" s="7"/>
    </row>
    <row r="21" spans="1:5">
      <c r="A21" s="136">
        <v>9.3000000000000007</v>
      </c>
      <c r="B21" s="84" t="s">
        <v>234</v>
      </c>
      <c r="C21" s="254">
        <v>3000</v>
      </c>
      <c r="D21" s="138"/>
      <c r="E21" s="7"/>
    </row>
    <row r="22" spans="1:5">
      <c r="A22" s="136">
        <v>10</v>
      </c>
      <c r="B22" s="82" t="s">
        <v>164</v>
      </c>
      <c r="C22" s="253">
        <v>763783203.32000005</v>
      </c>
      <c r="D22" s="138"/>
      <c r="E22" s="7"/>
    </row>
    <row r="23" spans="1:5">
      <c r="A23" s="136">
        <v>10.1</v>
      </c>
      <c r="B23" s="84" t="s">
        <v>233</v>
      </c>
      <c r="C23" s="253">
        <v>290188030.45999998</v>
      </c>
      <c r="D23" s="229" t="s">
        <v>439</v>
      </c>
      <c r="E23" s="7"/>
    </row>
    <row r="24" spans="1:5">
      <c r="A24" s="136">
        <v>11</v>
      </c>
      <c r="B24" s="85" t="s">
        <v>165</v>
      </c>
      <c r="C24" s="255">
        <v>592574534.11095941</v>
      </c>
      <c r="D24" s="140"/>
      <c r="E24" s="7"/>
    </row>
    <row r="25" spans="1:5">
      <c r="A25" s="136">
        <v>12</v>
      </c>
      <c r="B25" s="87" t="s">
        <v>166</v>
      </c>
      <c r="C25" s="256">
        <f>SUM(C6:C10,C15:C18,C22,C24)</f>
        <v>26243256019.347054</v>
      </c>
      <c r="D25" s="141"/>
      <c r="E25" s="7"/>
    </row>
    <row r="26" spans="1:5">
      <c r="A26" s="136">
        <v>13</v>
      </c>
      <c r="B26" s="82" t="s">
        <v>167</v>
      </c>
      <c r="C26" s="257">
        <v>501983293.76999998</v>
      </c>
      <c r="D26" s="142"/>
      <c r="E26" s="7"/>
    </row>
    <row r="27" spans="1:5">
      <c r="A27" s="136">
        <v>14</v>
      </c>
      <c r="B27" s="82" t="s">
        <v>168</v>
      </c>
      <c r="C27" s="253">
        <v>5010228005.0699997</v>
      </c>
      <c r="D27" s="138"/>
      <c r="E27" s="7"/>
    </row>
    <row r="28" spans="1:5">
      <c r="A28" s="136">
        <v>15</v>
      </c>
      <c r="B28" s="82" t="s">
        <v>169</v>
      </c>
      <c r="C28" s="253">
        <v>5802772089.96</v>
      </c>
      <c r="D28" s="138"/>
      <c r="E28" s="7"/>
    </row>
    <row r="29" spans="1:5">
      <c r="A29" s="136">
        <v>16</v>
      </c>
      <c r="B29" s="82" t="s">
        <v>170</v>
      </c>
      <c r="C29" s="253">
        <v>6018418351.3599997</v>
      </c>
      <c r="D29" s="138"/>
      <c r="E29" s="7"/>
    </row>
    <row r="30" spans="1:5">
      <c r="A30" s="136">
        <v>17</v>
      </c>
      <c r="B30" s="82" t="s">
        <v>171</v>
      </c>
      <c r="C30" s="253">
        <v>692049680.08000004</v>
      </c>
      <c r="D30" s="138"/>
      <c r="E30" s="7"/>
    </row>
    <row r="31" spans="1:5">
      <c r="A31" s="136">
        <v>18</v>
      </c>
      <c r="B31" s="82" t="s">
        <v>172</v>
      </c>
      <c r="C31" s="253">
        <v>2884874262.9930882</v>
      </c>
      <c r="D31" s="138"/>
      <c r="E31" s="7"/>
    </row>
    <row r="32" spans="1:5">
      <c r="A32" s="136">
        <v>19</v>
      </c>
      <c r="B32" s="82" t="s">
        <v>173</v>
      </c>
      <c r="C32" s="253">
        <v>346048643.76999998</v>
      </c>
      <c r="D32" s="138"/>
      <c r="E32" s="7"/>
    </row>
    <row r="33" spans="1:5">
      <c r="A33" s="136">
        <v>20</v>
      </c>
      <c r="B33" s="82" t="s">
        <v>95</v>
      </c>
      <c r="C33" s="253">
        <v>396786094.96000004</v>
      </c>
      <c r="D33" s="138"/>
      <c r="E33" s="7"/>
    </row>
    <row r="34" spans="1:5">
      <c r="A34" s="589">
        <v>20.100000000000001</v>
      </c>
      <c r="B34" s="86" t="s">
        <v>964</v>
      </c>
      <c r="C34" s="255">
        <v>-445428.62</v>
      </c>
      <c r="D34" s="140"/>
      <c r="E34" s="7"/>
    </row>
    <row r="35" spans="1:5">
      <c r="A35" s="136">
        <v>21</v>
      </c>
      <c r="B35" s="85" t="s">
        <v>174</v>
      </c>
      <c r="C35" s="255">
        <v>1148539520</v>
      </c>
      <c r="D35" s="140"/>
      <c r="E35" s="7"/>
    </row>
    <row r="36" spans="1:5">
      <c r="A36" s="136">
        <v>21.1</v>
      </c>
      <c r="B36" s="86" t="s">
        <v>962</v>
      </c>
      <c r="C36" s="258">
        <v>473207728.5</v>
      </c>
      <c r="D36" s="143"/>
      <c r="E36" s="7"/>
    </row>
    <row r="37" spans="1:5">
      <c r="A37" s="136">
        <v>22</v>
      </c>
      <c r="B37" s="87" t="s">
        <v>175</v>
      </c>
      <c r="C37" s="256">
        <f>SUM(C26:C35)</f>
        <v>22801254513.34309</v>
      </c>
      <c r="D37" s="141"/>
      <c r="E37" s="7"/>
    </row>
    <row r="38" spans="1:5">
      <c r="A38" s="136">
        <v>23</v>
      </c>
      <c r="B38" s="85" t="s">
        <v>176</v>
      </c>
      <c r="C38" s="253">
        <v>21015907.600000001</v>
      </c>
      <c r="D38" s="138"/>
      <c r="E38" s="7"/>
    </row>
    <row r="39" spans="1:5">
      <c r="A39" s="136">
        <v>24</v>
      </c>
      <c r="B39" s="85" t="s">
        <v>177</v>
      </c>
      <c r="C39" s="253">
        <v>0</v>
      </c>
      <c r="D39" s="138"/>
      <c r="E39" s="7"/>
    </row>
    <row r="40" spans="1:5">
      <c r="A40" s="136">
        <v>25</v>
      </c>
      <c r="B40" s="85" t="s">
        <v>232</v>
      </c>
      <c r="C40" s="253">
        <v>0</v>
      </c>
      <c r="D40" s="138"/>
      <c r="E40" s="7"/>
    </row>
    <row r="41" spans="1:5">
      <c r="A41" s="136">
        <v>26</v>
      </c>
      <c r="B41" s="85" t="s">
        <v>179</v>
      </c>
      <c r="C41" s="253">
        <v>527732586.50999999</v>
      </c>
      <c r="D41" s="138"/>
      <c r="E41" s="7"/>
    </row>
    <row r="42" spans="1:5">
      <c r="A42" s="136">
        <v>27</v>
      </c>
      <c r="B42" s="85" t="s">
        <v>180</v>
      </c>
      <c r="C42" s="253">
        <v>0</v>
      </c>
      <c r="D42" s="138"/>
      <c r="E42" s="7"/>
    </row>
    <row r="43" spans="1:5">
      <c r="A43" s="136">
        <v>28</v>
      </c>
      <c r="B43" s="85" t="s">
        <v>181</v>
      </c>
      <c r="C43" s="253">
        <v>2892654530.9200001</v>
      </c>
      <c r="D43" s="138"/>
      <c r="E43" s="7"/>
    </row>
    <row r="44" spans="1:5">
      <c r="A44" s="136">
        <v>29</v>
      </c>
      <c r="B44" s="85" t="s">
        <v>35</v>
      </c>
      <c r="C44" s="253">
        <v>153051.93000000002</v>
      </c>
      <c r="D44" s="138"/>
      <c r="E44" s="7"/>
    </row>
    <row r="45" spans="1:5" ht="16.5" thickBot="1">
      <c r="A45" s="144">
        <v>30</v>
      </c>
      <c r="B45" s="145" t="s">
        <v>182</v>
      </c>
      <c r="C45" s="259">
        <f>SUM(C38:C44)</f>
        <v>3441556076.96</v>
      </c>
      <c r="D45" s="146"/>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2"/>
  <sheetViews>
    <sheetView zoomScale="80" zoomScaleNormal="80" workbookViewId="0">
      <pane xSplit="2" ySplit="7" topLeftCell="C8" activePane="bottomRight" state="frozen"/>
      <selection pane="topRight"/>
      <selection pane="bottomLeft"/>
      <selection pane="bottomRight" activeCell="C8" sqref="C8:S22"/>
    </sheetView>
  </sheetViews>
  <sheetFormatPr defaultColWidth="9.140625" defaultRowHeight="12.75"/>
  <cols>
    <col min="1" max="1" width="10.5703125" style="2" bestFit="1" customWidth="1"/>
    <col min="2" max="2" width="95" style="2" customWidth="1"/>
    <col min="3" max="3" width="14.85546875" style="2" bestFit="1" customWidth="1"/>
    <col min="4" max="4" width="14.28515625" style="2" bestFit="1" customWidth="1"/>
    <col min="5" max="5" width="14.85546875" style="2" bestFit="1" customWidth="1"/>
    <col min="6" max="6" width="14.28515625" style="2" bestFit="1" customWidth="1"/>
    <col min="7" max="7" width="14.85546875" style="2" bestFit="1" customWidth="1"/>
    <col min="8" max="8" width="14.28515625" style="2" bestFit="1" customWidth="1"/>
    <col min="9" max="9" width="13" style="2" bestFit="1" customWidth="1"/>
    <col min="10" max="10" width="14.28515625" style="2" bestFit="1" customWidth="1"/>
    <col min="11" max="11" width="14.85546875" style="2" bestFit="1" customWidth="1"/>
    <col min="12" max="12" width="14.28515625" style="2" bestFit="1" customWidth="1"/>
    <col min="13" max="13" width="15.85546875" style="2" bestFit="1" customWidth="1"/>
    <col min="14" max="14" width="14.85546875" style="2" bestFit="1" customWidth="1"/>
    <col min="15" max="15" width="13" style="2" bestFit="1" customWidth="1"/>
    <col min="16" max="16" width="14.28515625" style="2" bestFit="1" customWidth="1"/>
    <col min="17" max="17" width="12" style="2" bestFit="1" customWidth="1"/>
    <col min="18" max="18" width="14.28515625" style="2" bestFit="1" customWidth="1"/>
    <col min="19" max="19" width="53.85546875" style="2" bestFit="1" customWidth="1"/>
    <col min="20" max="16384" width="9.140625" style="11"/>
  </cols>
  <sheetData>
    <row r="1" spans="1:19" s="726" customFormat="1">
      <c r="A1" s="715" t="s">
        <v>188</v>
      </c>
      <c r="B1" s="715" t="str">
        <f>Info!C2</f>
        <v>სს თიბისი ბანკი</v>
      </c>
      <c r="C1" s="715"/>
      <c r="D1" s="715"/>
      <c r="E1" s="715"/>
      <c r="F1" s="715"/>
      <c r="G1" s="715"/>
      <c r="H1" s="715"/>
      <c r="I1" s="715"/>
      <c r="J1" s="715"/>
      <c r="K1" s="715"/>
      <c r="L1" s="715"/>
      <c r="M1" s="715"/>
      <c r="N1" s="715"/>
      <c r="O1" s="715"/>
      <c r="P1" s="715"/>
      <c r="Q1" s="715"/>
      <c r="R1" s="715"/>
      <c r="S1" s="715"/>
    </row>
    <row r="2" spans="1:19" s="726" customFormat="1">
      <c r="A2" s="715" t="s">
        <v>189</v>
      </c>
      <c r="B2" s="694">
        <f>'1. key ratios'!B2</f>
        <v>44834</v>
      </c>
      <c r="C2" s="715"/>
      <c r="D2" s="715"/>
      <c r="E2" s="715"/>
      <c r="F2" s="715"/>
      <c r="G2" s="715"/>
      <c r="H2" s="715"/>
      <c r="I2" s="715"/>
      <c r="J2" s="715"/>
      <c r="K2" s="715"/>
      <c r="L2" s="715"/>
      <c r="M2" s="715"/>
      <c r="N2" s="715"/>
      <c r="O2" s="715"/>
      <c r="P2" s="715"/>
      <c r="Q2" s="715"/>
      <c r="R2" s="715"/>
      <c r="S2" s="715"/>
    </row>
    <row r="4" spans="1:19" ht="26.25" thickBot="1">
      <c r="A4" s="65" t="s">
        <v>414</v>
      </c>
      <c r="B4" s="274" t="s">
        <v>456</v>
      </c>
    </row>
    <row r="5" spans="1:19">
      <c r="A5" s="125"/>
      <c r="B5" s="127"/>
      <c r="C5" s="111" t="s">
        <v>0</v>
      </c>
      <c r="D5" s="111" t="s">
        <v>1</v>
      </c>
      <c r="E5" s="111" t="s">
        <v>2</v>
      </c>
      <c r="F5" s="111" t="s">
        <v>3</v>
      </c>
      <c r="G5" s="111" t="s">
        <v>4</v>
      </c>
      <c r="H5" s="111" t="s">
        <v>5</v>
      </c>
      <c r="I5" s="111" t="s">
        <v>237</v>
      </c>
      <c r="J5" s="111" t="s">
        <v>238</v>
      </c>
      <c r="K5" s="111" t="s">
        <v>239</v>
      </c>
      <c r="L5" s="111" t="s">
        <v>240</v>
      </c>
      <c r="M5" s="111" t="s">
        <v>241</v>
      </c>
      <c r="N5" s="111" t="s">
        <v>242</v>
      </c>
      <c r="O5" s="111" t="s">
        <v>443</v>
      </c>
      <c r="P5" s="111" t="s">
        <v>444</v>
      </c>
      <c r="Q5" s="111" t="s">
        <v>445</v>
      </c>
      <c r="R5" s="269" t="s">
        <v>446</v>
      </c>
      <c r="S5" s="112" t="s">
        <v>447</v>
      </c>
    </row>
    <row r="6" spans="1:19" ht="46.5" customHeight="1">
      <c r="A6" s="151"/>
      <c r="B6" s="796" t="s">
        <v>448</v>
      </c>
      <c r="C6" s="794">
        <v>0</v>
      </c>
      <c r="D6" s="795"/>
      <c r="E6" s="794">
        <v>0.2</v>
      </c>
      <c r="F6" s="795"/>
      <c r="G6" s="794">
        <v>0.35</v>
      </c>
      <c r="H6" s="795"/>
      <c r="I6" s="794">
        <v>0.5</v>
      </c>
      <c r="J6" s="795"/>
      <c r="K6" s="794">
        <v>0.75</v>
      </c>
      <c r="L6" s="795"/>
      <c r="M6" s="794">
        <v>1</v>
      </c>
      <c r="N6" s="795"/>
      <c r="O6" s="794">
        <v>1.5</v>
      </c>
      <c r="P6" s="795"/>
      <c r="Q6" s="794">
        <v>2.5</v>
      </c>
      <c r="R6" s="795"/>
      <c r="S6" s="792" t="s">
        <v>250</v>
      </c>
    </row>
    <row r="7" spans="1:19">
      <c r="A7" s="151"/>
      <c r="B7" s="797"/>
      <c r="C7" s="273" t="s">
        <v>441</v>
      </c>
      <c r="D7" s="273" t="s">
        <v>442</v>
      </c>
      <c r="E7" s="273" t="s">
        <v>441</v>
      </c>
      <c r="F7" s="273" t="s">
        <v>442</v>
      </c>
      <c r="G7" s="273" t="s">
        <v>441</v>
      </c>
      <c r="H7" s="273" t="s">
        <v>442</v>
      </c>
      <c r="I7" s="273" t="s">
        <v>441</v>
      </c>
      <c r="J7" s="273" t="s">
        <v>442</v>
      </c>
      <c r="K7" s="273" t="s">
        <v>441</v>
      </c>
      <c r="L7" s="273" t="s">
        <v>442</v>
      </c>
      <c r="M7" s="273" t="s">
        <v>441</v>
      </c>
      <c r="N7" s="273" t="s">
        <v>442</v>
      </c>
      <c r="O7" s="273" t="s">
        <v>441</v>
      </c>
      <c r="P7" s="273" t="s">
        <v>442</v>
      </c>
      <c r="Q7" s="273" t="s">
        <v>441</v>
      </c>
      <c r="R7" s="273" t="s">
        <v>442</v>
      </c>
      <c r="S7" s="793"/>
    </row>
    <row r="8" spans="1:19" s="155" customFormat="1">
      <c r="A8" s="115">
        <v>1</v>
      </c>
      <c r="B8" s="171" t="s">
        <v>216</v>
      </c>
      <c r="C8" s="650">
        <v>1850357962.640928</v>
      </c>
      <c r="D8" s="650">
        <v>0</v>
      </c>
      <c r="E8" s="650">
        <v>0</v>
      </c>
      <c r="F8" s="651">
        <v>0</v>
      </c>
      <c r="G8" s="650">
        <v>0</v>
      </c>
      <c r="H8" s="650">
        <v>0</v>
      </c>
      <c r="I8" s="650">
        <v>0</v>
      </c>
      <c r="J8" s="650">
        <v>0</v>
      </c>
      <c r="K8" s="650">
        <v>0</v>
      </c>
      <c r="L8" s="650">
        <v>0</v>
      </c>
      <c r="M8" s="650">
        <v>2231020313.1595998</v>
      </c>
      <c r="N8" s="650">
        <v>0</v>
      </c>
      <c r="O8" s="650">
        <v>0</v>
      </c>
      <c r="P8" s="650">
        <v>0</v>
      </c>
      <c r="Q8" s="650">
        <v>0</v>
      </c>
      <c r="R8" s="651">
        <v>0</v>
      </c>
      <c r="S8" s="652">
        <v>2231020313.1595998</v>
      </c>
    </row>
    <row r="9" spans="1:19" s="155" customFormat="1">
      <c r="A9" s="115">
        <v>2</v>
      </c>
      <c r="B9" s="171" t="s">
        <v>217</v>
      </c>
      <c r="C9" s="650">
        <v>0</v>
      </c>
      <c r="D9" s="650">
        <v>0</v>
      </c>
      <c r="E9" s="650">
        <v>0</v>
      </c>
      <c r="F9" s="650">
        <v>0</v>
      </c>
      <c r="G9" s="650">
        <v>0</v>
      </c>
      <c r="H9" s="650">
        <v>0</v>
      </c>
      <c r="I9" s="650">
        <v>0</v>
      </c>
      <c r="J9" s="650">
        <v>0</v>
      </c>
      <c r="K9" s="650">
        <v>0</v>
      </c>
      <c r="L9" s="650">
        <v>0</v>
      </c>
      <c r="M9" s="650">
        <v>0</v>
      </c>
      <c r="N9" s="650">
        <v>0</v>
      </c>
      <c r="O9" s="650">
        <v>0</v>
      </c>
      <c r="P9" s="650">
        <v>0</v>
      </c>
      <c r="Q9" s="650">
        <v>0</v>
      </c>
      <c r="R9" s="651">
        <v>0</v>
      </c>
      <c r="S9" s="652">
        <v>0</v>
      </c>
    </row>
    <row r="10" spans="1:19" s="155" customFormat="1">
      <c r="A10" s="115">
        <v>3</v>
      </c>
      <c r="B10" s="171" t="s">
        <v>218</v>
      </c>
      <c r="C10" s="650">
        <v>408265550.48999995</v>
      </c>
      <c r="D10" s="650">
        <v>0</v>
      </c>
      <c r="E10" s="650">
        <v>0</v>
      </c>
      <c r="F10" s="650">
        <v>0</v>
      </c>
      <c r="G10" s="650">
        <v>0</v>
      </c>
      <c r="H10" s="650">
        <v>0</v>
      </c>
      <c r="I10" s="650">
        <v>0</v>
      </c>
      <c r="J10" s="650">
        <v>0</v>
      </c>
      <c r="K10" s="650">
        <v>0</v>
      </c>
      <c r="L10" s="650">
        <v>0</v>
      </c>
      <c r="M10" s="650">
        <v>0</v>
      </c>
      <c r="N10" s="650">
        <v>0</v>
      </c>
      <c r="O10" s="650">
        <v>0</v>
      </c>
      <c r="P10" s="650">
        <v>0</v>
      </c>
      <c r="Q10" s="650">
        <v>0</v>
      </c>
      <c r="R10" s="651">
        <v>0</v>
      </c>
      <c r="S10" s="652">
        <v>0</v>
      </c>
    </row>
    <row r="11" spans="1:19" s="155" customFormat="1">
      <c r="A11" s="115">
        <v>4</v>
      </c>
      <c r="B11" s="171" t="s">
        <v>219</v>
      </c>
      <c r="C11" s="650">
        <v>464308341.81330007</v>
      </c>
      <c r="D11" s="650">
        <v>0</v>
      </c>
      <c r="E11" s="650">
        <v>0</v>
      </c>
      <c r="F11" s="650">
        <v>0</v>
      </c>
      <c r="G11" s="650">
        <v>0</v>
      </c>
      <c r="H11" s="650">
        <v>0</v>
      </c>
      <c r="I11" s="650">
        <v>0</v>
      </c>
      <c r="J11" s="650">
        <v>0</v>
      </c>
      <c r="K11" s="650">
        <v>0</v>
      </c>
      <c r="L11" s="650">
        <v>0</v>
      </c>
      <c r="M11" s="650">
        <v>0</v>
      </c>
      <c r="N11" s="650">
        <v>0</v>
      </c>
      <c r="O11" s="650">
        <v>0</v>
      </c>
      <c r="P11" s="650">
        <v>0</v>
      </c>
      <c r="Q11" s="650">
        <v>0</v>
      </c>
      <c r="R11" s="651">
        <v>0</v>
      </c>
      <c r="S11" s="652">
        <v>0</v>
      </c>
    </row>
    <row r="12" spans="1:19" s="155" customFormat="1">
      <c r="A12" s="115">
        <v>5</v>
      </c>
      <c r="B12" s="171" t="s">
        <v>220</v>
      </c>
      <c r="C12" s="650">
        <v>0</v>
      </c>
      <c r="D12" s="650">
        <v>0</v>
      </c>
      <c r="E12" s="650">
        <v>0</v>
      </c>
      <c r="F12" s="650">
        <v>0</v>
      </c>
      <c r="G12" s="650">
        <v>0</v>
      </c>
      <c r="H12" s="650">
        <v>0</v>
      </c>
      <c r="I12" s="650">
        <v>0</v>
      </c>
      <c r="J12" s="650">
        <v>0</v>
      </c>
      <c r="K12" s="650">
        <v>0</v>
      </c>
      <c r="L12" s="650">
        <v>0</v>
      </c>
      <c r="M12" s="650">
        <v>0</v>
      </c>
      <c r="N12" s="650">
        <v>0</v>
      </c>
      <c r="O12" s="650">
        <v>0</v>
      </c>
      <c r="P12" s="650">
        <v>0</v>
      </c>
      <c r="Q12" s="650">
        <v>0</v>
      </c>
      <c r="R12" s="651">
        <v>0</v>
      </c>
      <c r="S12" s="652">
        <v>0</v>
      </c>
    </row>
    <row r="13" spans="1:19" s="155" customFormat="1">
      <c r="A13" s="115">
        <v>6</v>
      </c>
      <c r="B13" s="171" t="s">
        <v>221</v>
      </c>
      <c r="C13" s="650">
        <v>0</v>
      </c>
      <c r="D13" s="650">
        <v>0</v>
      </c>
      <c r="E13" s="650">
        <v>2256446760.3764009</v>
      </c>
      <c r="F13" s="650">
        <v>6821814.8255000003</v>
      </c>
      <c r="G13" s="650">
        <v>0</v>
      </c>
      <c r="H13" s="650">
        <v>0</v>
      </c>
      <c r="I13" s="650">
        <v>168786549.13309997</v>
      </c>
      <c r="J13" s="650">
        <v>290930490.94239998</v>
      </c>
      <c r="K13" s="650">
        <v>0</v>
      </c>
      <c r="L13" s="650">
        <v>0</v>
      </c>
      <c r="M13" s="650">
        <v>104862507.2467</v>
      </c>
      <c r="N13" s="650">
        <v>64281989.830531999</v>
      </c>
      <c r="O13" s="650">
        <v>0</v>
      </c>
      <c r="P13" s="650">
        <v>0</v>
      </c>
      <c r="Q13" s="650">
        <v>0</v>
      </c>
      <c r="R13" s="651">
        <v>0</v>
      </c>
      <c r="S13" s="652">
        <v>851656732.15536225</v>
      </c>
    </row>
    <row r="14" spans="1:19" s="155" customFormat="1">
      <c r="A14" s="115">
        <v>7</v>
      </c>
      <c r="B14" s="171" t="s">
        <v>73</v>
      </c>
      <c r="C14" s="650">
        <v>0</v>
      </c>
      <c r="D14" s="650">
        <v>0</v>
      </c>
      <c r="E14" s="650">
        <v>0</v>
      </c>
      <c r="F14" s="650">
        <v>0</v>
      </c>
      <c r="G14" s="650">
        <v>0</v>
      </c>
      <c r="H14" s="650">
        <v>0</v>
      </c>
      <c r="I14" s="650">
        <v>0</v>
      </c>
      <c r="J14" s="650">
        <v>0</v>
      </c>
      <c r="K14" s="650">
        <v>0</v>
      </c>
      <c r="L14" s="650">
        <v>0</v>
      </c>
      <c r="M14" s="650">
        <v>5768147033.7816982</v>
      </c>
      <c r="N14" s="650">
        <v>762301794.42989993</v>
      </c>
      <c r="O14" s="650">
        <v>0</v>
      </c>
      <c r="P14" s="650">
        <v>0</v>
      </c>
      <c r="Q14" s="650">
        <v>0</v>
      </c>
      <c r="R14" s="651">
        <v>0</v>
      </c>
      <c r="S14" s="652">
        <v>6530448828.2115984</v>
      </c>
    </row>
    <row r="15" spans="1:19" s="155" customFormat="1">
      <c r="A15" s="115">
        <v>8</v>
      </c>
      <c r="B15" s="171" t="s">
        <v>74</v>
      </c>
      <c r="C15" s="650">
        <v>0</v>
      </c>
      <c r="D15" s="650">
        <v>0</v>
      </c>
      <c r="E15" s="650">
        <v>0</v>
      </c>
      <c r="F15" s="650">
        <v>0</v>
      </c>
      <c r="G15" s="650">
        <v>0</v>
      </c>
      <c r="H15" s="650">
        <v>0</v>
      </c>
      <c r="I15" s="650">
        <v>0</v>
      </c>
      <c r="J15" s="650">
        <v>0</v>
      </c>
      <c r="K15" s="650">
        <v>4496588103.6924038</v>
      </c>
      <c r="L15" s="650">
        <v>100998867.926</v>
      </c>
      <c r="M15" s="650">
        <v>0</v>
      </c>
      <c r="N15" s="650">
        <v>0</v>
      </c>
      <c r="O15" s="650">
        <v>0</v>
      </c>
      <c r="P15" s="650">
        <v>0</v>
      </c>
      <c r="Q15" s="650">
        <v>0</v>
      </c>
      <c r="R15" s="651">
        <v>0</v>
      </c>
      <c r="S15" s="652">
        <v>3448190228.7138023</v>
      </c>
    </row>
    <row r="16" spans="1:19" s="155" customFormat="1">
      <c r="A16" s="115">
        <v>9</v>
      </c>
      <c r="B16" s="171" t="s">
        <v>75</v>
      </c>
      <c r="C16" s="650">
        <v>0</v>
      </c>
      <c r="D16" s="650">
        <v>0</v>
      </c>
      <c r="E16" s="650">
        <v>0</v>
      </c>
      <c r="F16" s="650">
        <v>0</v>
      </c>
      <c r="G16" s="650">
        <v>3377071439.095799</v>
      </c>
      <c r="H16" s="650">
        <v>19997910.748399999</v>
      </c>
      <c r="I16" s="650">
        <v>0</v>
      </c>
      <c r="J16" s="650">
        <v>0</v>
      </c>
      <c r="K16" s="650">
        <v>0</v>
      </c>
      <c r="L16" s="650">
        <v>0</v>
      </c>
      <c r="M16" s="650">
        <v>0</v>
      </c>
      <c r="N16" s="650">
        <v>0</v>
      </c>
      <c r="O16" s="650">
        <v>0</v>
      </c>
      <c r="P16" s="650">
        <v>0</v>
      </c>
      <c r="Q16" s="650">
        <v>0</v>
      </c>
      <c r="R16" s="651">
        <v>0</v>
      </c>
      <c r="S16" s="652">
        <v>1188974272.4454696</v>
      </c>
    </row>
    <row r="17" spans="1:19" s="155" customFormat="1">
      <c r="A17" s="115">
        <v>10</v>
      </c>
      <c r="B17" s="171" t="s">
        <v>69</v>
      </c>
      <c r="C17" s="650">
        <v>0</v>
      </c>
      <c r="D17" s="650">
        <v>0</v>
      </c>
      <c r="E17" s="650">
        <v>0</v>
      </c>
      <c r="F17" s="650">
        <v>0</v>
      </c>
      <c r="G17" s="650">
        <v>0</v>
      </c>
      <c r="H17" s="650">
        <v>0</v>
      </c>
      <c r="I17" s="650">
        <v>31115188.780999988</v>
      </c>
      <c r="J17" s="650">
        <v>140000</v>
      </c>
      <c r="K17" s="650">
        <v>0</v>
      </c>
      <c r="L17" s="650">
        <v>0</v>
      </c>
      <c r="M17" s="650">
        <v>91939374.528500006</v>
      </c>
      <c r="N17" s="650">
        <v>949410.45299999998</v>
      </c>
      <c r="O17" s="650">
        <v>5494634.6111000003</v>
      </c>
      <c r="P17" s="650">
        <v>23574.54</v>
      </c>
      <c r="Q17" s="650">
        <v>0</v>
      </c>
      <c r="R17" s="651">
        <v>0</v>
      </c>
      <c r="S17" s="652">
        <v>116793693.09864999</v>
      </c>
    </row>
    <row r="18" spans="1:19" s="155" customFormat="1">
      <c r="A18" s="115">
        <v>11</v>
      </c>
      <c r="B18" s="171" t="s">
        <v>70</v>
      </c>
      <c r="C18" s="650">
        <v>0</v>
      </c>
      <c r="D18" s="650">
        <v>0</v>
      </c>
      <c r="E18" s="650">
        <v>0</v>
      </c>
      <c r="F18" s="650">
        <v>0</v>
      </c>
      <c r="G18" s="650">
        <v>0</v>
      </c>
      <c r="H18" s="650">
        <v>0</v>
      </c>
      <c r="I18" s="650">
        <v>0</v>
      </c>
      <c r="J18" s="650">
        <v>0</v>
      </c>
      <c r="K18" s="650">
        <v>0</v>
      </c>
      <c r="L18" s="650">
        <v>0</v>
      </c>
      <c r="M18" s="650">
        <v>774091410.21519971</v>
      </c>
      <c r="N18" s="650">
        <v>0</v>
      </c>
      <c r="O18" s="650">
        <v>480472422.34039992</v>
      </c>
      <c r="P18" s="650">
        <v>0</v>
      </c>
      <c r="Q18" s="650">
        <v>10356451.2371</v>
      </c>
      <c r="R18" s="651">
        <v>0</v>
      </c>
      <c r="S18" s="652">
        <v>1520691171.8185496</v>
      </c>
    </row>
    <row r="19" spans="1:19" s="155" customFormat="1">
      <c r="A19" s="115">
        <v>12</v>
      </c>
      <c r="B19" s="171" t="s">
        <v>71</v>
      </c>
      <c r="C19" s="650">
        <v>0</v>
      </c>
      <c r="D19" s="650">
        <v>0</v>
      </c>
      <c r="E19" s="650">
        <v>0</v>
      </c>
      <c r="F19" s="650">
        <v>0</v>
      </c>
      <c r="G19" s="650">
        <v>0</v>
      </c>
      <c r="H19" s="650">
        <v>0</v>
      </c>
      <c r="I19" s="650">
        <v>0</v>
      </c>
      <c r="J19" s="650">
        <v>0</v>
      </c>
      <c r="K19" s="650">
        <v>0</v>
      </c>
      <c r="L19" s="650">
        <v>0</v>
      </c>
      <c r="M19" s="650">
        <v>0</v>
      </c>
      <c r="N19" s="650">
        <v>0</v>
      </c>
      <c r="O19" s="650">
        <v>0</v>
      </c>
      <c r="P19" s="650">
        <v>0</v>
      </c>
      <c r="Q19" s="650">
        <v>0</v>
      </c>
      <c r="R19" s="651">
        <v>0</v>
      </c>
      <c r="S19" s="652">
        <v>0</v>
      </c>
    </row>
    <row r="20" spans="1:19" s="155" customFormat="1">
      <c r="A20" s="115">
        <v>13</v>
      </c>
      <c r="B20" s="171" t="s">
        <v>72</v>
      </c>
      <c r="C20" s="650">
        <v>0</v>
      </c>
      <c r="D20" s="650">
        <v>0</v>
      </c>
      <c r="E20" s="650">
        <v>0</v>
      </c>
      <c r="F20" s="650">
        <v>0</v>
      </c>
      <c r="G20" s="650">
        <v>0</v>
      </c>
      <c r="H20" s="650">
        <v>0</v>
      </c>
      <c r="I20" s="650">
        <v>0</v>
      </c>
      <c r="J20" s="650">
        <v>0</v>
      </c>
      <c r="K20" s="650">
        <v>0</v>
      </c>
      <c r="L20" s="650">
        <v>0</v>
      </c>
      <c r="M20" s="650">
        <v>0</v>
      </c>
      <c r="N20" s="650">
        <v>0</v>
      </c>
      <c r="O20" s="650">
        <v>0</v>
      </c>
      <c r="P20" s="650">
        <v>0</v>
      </c>
      <c r="Q20" s="650">
        <v>0</v>
      </c>
      <c r="R20" s="651">
        <v>0</v>
      </c>
      <c r="S20" s="652">
        <v>0</v>
      </c>
    </row>
    <row r="21" spans="1:19" s="155" customFormat="1">
      <c r="A21" s="115">
        <v>14</v>
      </c>
      <c r="B21" s="171" t="s">
        <v>248</v>
      </c>
      <c r="C21" s="650">
        <v>996148598.30599952</v>
      </c>
      <c r="D21" s="650">
        <v>0</v>
      </c>
      <c r="E21" s="650">
        <v>0</v>
      </c>
      <c r="F21" s="650">
        <v>0</v>
      </c>
      <c r="G21" s="650">
        <v>0</v>
      </c>
      <c r="H21" s="650">
        <v>0</v>
      </c>
      <c r="I21" s="650">
        <v>0</v>
      </c>
      <c r="J21" s="650">
        <v>0</v>
      </c>
      <c r="K21" s="650">
        <v>0</v>
      </c>
      <c r="L21" s="650">
        <v>0</v>
      </c>
      <c r="M21" s="650">
        <v>2702691103.2312689</v>
      </c>
      <c r="N21" s="650">
        <v>59132601.556348741</v>
      </c>
      <c r="O21" s="650">
        <v>0</v>
      </c>
      <c r="P21" s="650">
        <v>0</v>
      </c>
      <c r="Q21" s="650">
        <v>27960209.258752003</v>
      </c>
      <c r="R21" s="651">
        <v>0</v>
      </c>
      <c r="S21" s="652">
        <v>2831724227.9344978</v>
      </c>
    </row>
    <row r="22" spans="1:19" ht="13.5" thickBot="1">
      <c r="A22" s="99"/>
      <c r="B22" s="157" t="s">
        <v>68</v>
      </c>
      <c r="C22" s="653">
        <v>3719080453.2502279</v>
      </c>
      <c r="D22" s="653">
        <v>0</v>
      </c>
      <c r="E22" s="653">
        <v>2256446760.3764009</v>
      </c>
      <c r="F22" s="653">
        <v>6821814.8255000003</v>
      </c>
      <c r="G22" s="653">
        <v>3377071439.095799</v>
      </c>
      <c r="H22" s="653">
        <v>19997910.748399999</v>
      </c>
      <c r="I22" s="653">
        <v>199901737.91409996</v>
      </c>
      <c r="J22" s="653">
        <v>291070490.94239998</v>
      </c>
      <c r="K22" s="653">
        <v>4496588103.6924038</v>
      </c>
      <c r="L22" s="653">
        <v>100998867.926</v>
      </c>
      <c r="M22" s="653">
        <v>11672751742.162968</v>
      </c>
      <c r="N22" s="653">
        <v>886665796.26978064</v>
      </c>
      <c r="O22" s="653">
        <v>485967056.95149994</v>
      </c>
      <c r="P22" s="653">
        <v>23574.54</v>
      </c>
      <c r="Q22" s="653">
        <v>38316660.495852001</v>
      </c>
      <c r="R22" s="653">
        <v>0</v>
      </c>
      <c r="S22" s="654">
        <v>18719499467.537529</v>
      </c>
    </row>
    <row r="25" spans="1:19">
      <c r="C25" s="701"/>
      <c r="D25" s="701"/>
      <c r="E25" s="701"/>
      <c r="F25" s="701"/>
      <c r="G25" s="701"/>
      <c r="H25" s="701"/>
      <c r="I25" s="701"/>
      <c r="J25" s="701"/>
      <c r="K25" s="701"/>
      <c r="L25" s="701"/>
      <c r="M25" s="701"/>
      <c r="N25" s="701"/>
      <c r="O25" s="701"/>
      <c r="P25" s="701"/>
      <c r="Q25" s="701"/>
      <c r="R25" s="701"/>
      <c r="S25" s="701"/>
    </row>
    <row r="26" spans="1:19">
      <c r="C26" s="701"/>
      <c r="D26" s="701"/>
      <c r="E26" s="701"/>
      <c r="F26" s="701"/>
      <c r="G26" s="701"/>
      <c r="H26" s="701"/>
      <c r="I26" s="701"/>
      <c r="J26" s="701"/>
      <c r="K26" s="701"/>
      <c r="L26" s="701"/>
      <c r="M26" s="701"/>
      <c r="N26" s="701"/>
      <c r="O26" s="701"/>
      <c r="P26" s="701"/>
      <c r="Q26" s="701"/>
      <c r="R26" s="701"/>
      <c r="S26" s="701"/>
    </row>
    <row r="27" spans="1:19">
      <c r="C27" s="701"/>
      <c r="D27" s="701"/>
      <c r="E27" s="701"/>
      <c r="F27" s="701"/>
      <c r="G27" s="701"/>
      <c r="H27" s="701"/>
      <c r="I27" s="701"/>
      <c r="J27" s="701"/>
      <c r="K27" s="701"/>
      <c r="L27" s="701"/>
      <c r="M27" s="701"/>
      <c r="N27" s="701"/>
      <c r="O27" s="701"/>
      <c r="P27" s="701"/>
      <c r="Q27" s="701"/>
      <c r="R27" s="701"/>
      <c r="S27" s="701"/>
    </row>
    <row r="28" spans="1:19">
      <c r="C28" s="701"/>
      <c r="D28" s="701"/>
      <c r="E28" s="701"/>
      <c r="F28" s="701"/>
      <c r="G28" s="701"/>
      <c r="H28" s="701"/>
      <c r="I28" s="701"/>
      <c r="J28" s="701"/>
      <c r="K28" s="701"/>
      <c r="L28" s="701"/>
      <c r="M28" s="701"/>
      <c r="N28" s="701"/>
      <c r="O28" s="701"/>
      <c r="P28" s="701"/>
      <c r="Q28" s="701"/>
      <c r="R28" s="701"/>
      <c r="S28" s="701"/>
    </row>
    <row r="29" spans="1:19">
      <c r="C29" s="701"/>
      <c r="D29" s="701"/>
      <c r="E29" s="701"/>
      <c r="F29" s="701"/>
      <c r="G29" s="701"/>
      <c r="H29" s="701"/>
      <c r="I29" s="701"/>
      <c r="J29" s="701"/>
      <c r="K29" s="701"/>
      <c r="L29" s="701"/>
      <c r="M29" s="701"/>
      <c r="N29" s="701"/>
      <c r="O29" s="701"/>
      <c r="P29" s="701"/>
      <c r="Q29" s="701"/>
      <c r="R29" s="701"/>
      <c r="S29" s="701"/>
    </row>
    <row r="30" spans="1:19">
      <c r="C30" s="701"/>
      <c r="D30" s="701"/>
      <c r="E30" s="701"/>
      <c r="F30" s="701"/>
      <c r="G30" s="701"/>
      <c r="H30" s="701"/>
      <c r="I30" s="701"/>
      <c r="J30" s="701"/>
      <c r="K30" s="701"/>
      <c r="L30" s="701"/>
      <c r="M30" s="701"/>
      <c r="N30" s="701"/>
      <c r="O30" s="701"/>
      <c r="P30" s="701"/>
      <c r="Q30" s="701"/>
      <c r="R30" s="701"/>
      <c r="S30" s="701"/>
    </row>
    <row r="31" spans="1:19">
      <c r="C31" s="701"/>
      <c r="D31" s="701"/>
      <c r="E31" s="701"/>
      <c r="F31" s="701"/>
      <c r="G31" s="701"/>
      <c r="H31" s="701"/>
      <c r="I31" s="701"/>
      <c r="J31" s="701"/>
      <c r="K31" s="701"/>
      <c r="L31" s="701"/>
      <c r="M31" s="701"/>
      <c r="N31" s="701"/>
      <c r="O31" s="701"/>
      <c r="P31" s="701"/>
      <c r="Q31" s="701"/>
      <c r="R31" s="701"/>
      <c r="S31" s="701"/>
    </row>
    <row r="32" spans="1:19">
      <c r="C32" s="701"/>
      <c r="D32" s="701"/>
      <c r="E32" s="701"/>
      <c r="F32" s="701"/>
      <c r="G32" s="701"/>
      <c r="H32" s="701"/>
      <c r="I32" s="701"/>
      <c r="J32" s="701"/>
      <c r="K32" s="701"/>
      <c r="L32" s="701"/>
      <c r="M32" s="701"/>
      <c r="N32" s="701"/>
      <c r="O32" s="701"/>
      <c r="P32" s="701"/>
      <c r="Q32" s="701"/>
      <c r="R32" s="701"/>
      <c r="S32" s="701"/>
    </row>
    <row r="33" spans="3:19">
      <c r="C33" s="701"/>
      <c r="D33" s="701"/>
      <c r="E33" s="701"/>
      <c r="F33" s="701"/>
      <c r="G33" s="701"/>
      <c r="H33" s="701"/>
      <c r="I33" s="701"/>
      <c r="J33" s="701"/>
      <c r="K33" s="701"/>
      <c r="L33" s="701"/>
      <c r="M33" s="701"/>
      <c r="N33" s="701"/>
      <c r="O33" s="701"/>
      <c r="P33" s="701"/>
      <c r="Q33" s="701"/>
      <c r="R33" s="701"/>
      <c r="S33" s="701"/>
    </row>
    <row r="34" spans="3:19">
      <c r="C34" s="701"/>
      <c r="D34" s="701"/>
      <c r="E34" s="701"/>
      <c r="F34" s="701"/>
      <c r="G34" s="701"/>
      <c r="H34" s="701"/>
      <c r="I34" s="701"/>
      <c r="J34" s="701"/>
      <c r="K34" s="701"/>
      <c r="L34" s="701"/>
      <c r="M34" s="701"/>
      <c r="N34" s="701"/>
      <c r="O34" s="701"/>
      <c r="P34" s="701"/>
      <c r="Q34" s="701"/>
      <c r="R34" s="701"/>
      <c r="S34" s="701"/>
    </row>
    <row r="35" spans="3:19">
      <c r="C35" s="701"/>
      <c r="D35" s="701"/>
      <c r="E35" s="701"/>
      <c r="F35" s="701"/>
      <c r="G35" s="701"/>
      <c r="H35" s="701"/>
      <c r="I35" s="701"/>
      <c r="J35" s="701"/>
      <c r="K35" s="701"/>
      <c r="L35" s="701"/>
      <c r="M35" s="701"/>
      <c r="N35" s="701"/>
      <c r="O35" s="701"/>
      <c r="P35" s="701"/>
      <c r="Q35" s="701"/>
      <c r="R35" s="701"/>
      <c r="S35" s="701"/>
    </row>
    <row r="36" spans="3:19">
      <c r="C36" s="701"/>
      <c r="D36" s="701"/>
      <c r="E36" s="701"/>
      <c r="F36" s="701"/>
      <c r="G36" s="701"/>
      <c r="H36" s="701"/>
      <c r="I36" s="701"/>
      <c r="J36" s="701"/>
      <c r="K36" s="701"/>
      <c r="L36" s="701"/>
      <c r="M36" s="701"/>
      <c r="N36" s="701"/>
      <c r="O36" s="701"/>
      <c r="P36" s="701"/>
      <c r="Q36" s="701"/>
      <c r="R36" s="701"/>
      <c r="S36" s="701"/>
    </row>
    <row r="37" spans="3:19">
      <c r="C37" s="701"/>
      <c r="D37" s="701"/>
      <c r="E37" s="701"/>
      <c r="F37" s="701"/>
      <c r="G37" s="701"/>
      <c r="H37" s="701"/>
      <c r="I37" s="701"/>
      <c r="J37" s="701"/>
      <c r="K37" s="701"/>
      <c r="L37" s="701"/>
      <c r="M37" s="701"/>
      <c r="N37" s="701"/>
      <c r="O37" s="701"/>
      <c r="P37" s="701"/>
      <c r="Q37" s="701"/>
      <c r="R37" s="701"/>
      <c r="S37" s="701"/>
    </row>
    <row r="38" spans="3:19">
      <c r="C38" s="701"/>
      <c r="D38" s="701"/>
      <c r="E38" s="701"/>
      <c r="F38" s="701"/>
      <c r="G38" s="701"/>
      <c r="H38" s="701"/>
      <c r="I38" s="701"/>
      <c r="J38" s="701"/>
      <c r="K38" s="701"/>
      <c r="L38" s="701"/>
      <c r="M38" s="701"/>
      <c r="N38" s="701"/>
      <c r="O38" s="701"/>
      <c r="P38" s="701"/>
      <c r="Q38" s="701"/>
      <c r="R38" s="701"/>
      <c r="S38" s="701"/>
    </row>
    <row r="39" spans="3:19">
      <c r="C39" s="701"/>
      <c r="D39" s="701"/>
      <c r="E39" s="701"/>
      <c r="F39" s="701"/>
      <c r="G39" s="701"/>
      <c r="H39" s="701"/>
      <c r="I39" s="701"/>
      <c r="J39" s="701"/>
      <c r="K39" s="701"/>
      <c r="L39" s="701"/>
      <c r="M39" s="701"/>
      <c r="N39" s="701"/>
      <c r="O39" s="701"/>
      <c r="P39" s="701"/>
      <c r="Q39" s="701"/>
      <c r="R39" s="701"/>
      <c r="S39" s="701"/>
    </row>
    <row r="40" spans="3:19">
      <c r="C40" s="302"/>
    </row>
    <row r="41" spans="3:19">
      <c r="C41" s="302"/>
    </row>
    <row r="42" spans="3:19">
      <c r="C42" s="302"/>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37"/>
  <sheetViews>
    <sheetView zoomScale="85" zoomScaleNormal="85" workbookViewId="0">
      <pane xSplit="2" ySplit="6" topLeftCell="C7" activePane="bottomRight" state="frozen"/>
      <selection pane="topRight"/>
      <selection pane="bottomLeft"/>
      <selection pane="bottomRight" activeCell="C7" sqref="C7:V21"/>
    </sheetView>
  </sheetViews>
  <sheetFormatPr defaultColWidth="9.140625" defaultRowHeight="12.75"/>
  <cols>
    <col min="1" max="1" width="10.5703125" style="2" bestFit="1" customWidth="1"/>
    <col min="2" max="2" width="101.140625" style="2" bestFit="1" customWidth="1"/>
    <col min="3" max="3" width="17" style="2" bestFit="1" customWidth="1"/>
    <col min="4" max="4" width="19.42578125" style="2" bestFit="1" customWidth="1"/>
    <col min="5" max="5" width="30.5703125" style="2" bestFit="1" customWidth="1"/>
    <col min="6" max="6" width="29.140625" style="2" customWidth="1"/>
    <col min="7" max="7" width="28.5703125" style="2" customWidth="1"/>
    <col min="8" max="8" width="22.42578125" style="2" customWidth="1"/>
    <col min="9" max="9" width="16.42578125" style="2" customWidth="1"/>
    <col min="10" max="10" width="14.5703125" style="2" customWidth="1"/>
    <col min="11" max="11" width="15.5703125" style="2" customWidth="1"/>
    <col min="12" max="12" width="13.42578125" style="2" customWidth="1"/>
    <col min="13" max="13" width="20.85546875" style="2" customWidth="1"/>
    <col min="14" max="14" width="19.42578125" style="2" customWidth="1"/>
    <col min="15" max="15" width="18.42578125" style="2" customWidth="1"/>
    <col min="16" max="16" width="19" style="2" customWidth="1"/>
    <col min="17" max="17" width="20.425781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s="726" customFormat="1">
      <c r="A1" s="715" t="s">
        <v>188</v>
      </c>
      <c r="B1" s="715" t="str">
        <f>Info!C2</f>
        <v>სს თიბისი ბანკი</v>
      </c>
      <c r="C1" s="715"/>
      <c r="D1" s="715"/>
      <c r="E1" s="715"/>
      <c r="F1" s="715"/>
      <c r="G1" s="715"/>
      <c r="H1" s="715"/>
      <c r="I1" s="715"/>
      <c r="J1" s="715"/>
      <c r="K1" s="715"/>
      <c r="L1" s="715"/>
      <c r="M1" s="715"/>
      <c r="N1" s="715"/>
      <c r="O1" s="715"/>
      <c r="P1" s="715"/>
      <c r="Q1" s="715"/>
      <c r="R1" s="715"/>
      <c r="S1" s="715"/>
      <c r="T1" s="715"/>
      <c r="U1" s="715"/>
      <c r="V1" s="715"/>
    </row>
    <row r="2" spans="1:22" s="726" customFormat="1">
      <c r="A2" s="715" t="s">
        <v>189</v>
      </c>
      <c r="B2" s="694">
        <f>'1. key ratios'!B2</f>
        <v>44834</v>
      </c>
      <c r="C2" s="715"/>
      <c r="D2" s="715"/>
      <c r="E2" s="715"/>
      <c r="F2" s="715"/>
      <c r="G2" s="715"/>
      <c r="H2" s="715"/>
      <c r="I2" s="715"/>
      <c r="J2" s="715"/>
      <c r="K2" s="715"/>
      <c r="L2" s="715"/>
      <c r="M2" s="715"/>
      <c r="N2" s="715"/>
      <c r="O2" s="715"/>
      <c r="P2" s="715"/>
      <c r="Q2" s="715"/>
      <c r="R2" s="715"/>
      <c r="S2" s="715"/>
      <c r="T2" s="715"/>
      <c r="U2" s="715"/>
      <c r="V2" s="715"/>
    </row>
    <row r="4" spans="1:22" ht="27.75" thickBot="1">
      <c r="A4" s="2" t="s">
        <v>415</v>
      </c>
      <c r="B4" s="275" t="s">
        <v>457</v>
      </c>
      <c r="V4" s="197" t="s">
        <v>93</v>
      </c>
    </row>
    <row r="5" spans="1:22">
      <c r="A5" s="97"/>
      <c r="B5" s="98"/>
      <c r="C5" s="798" t="s">
        <v>198</v>
      </c>
      <c r="D5" s="799"/>
      <c r="E5" s="799"/>
      <c r="F5" s="799"/>
      <c r="G5" s="799"/>
      <c r="H5" s="799"/>
      <c r="I5" s="799"/>
      <c r="J5" s="799"/>
      <c r="K5" s="799"/>
      <c r="L5" s="800"/>
      <c r="M5" s="798" t="s">
        <v>199</v>
      </c>
      <c r="N5" s="799"/>
      <c r="O5" s="799"/>
      <c r="P5" s="799"/>
      <c r="Q5" s="799"/>
      <c r="R5" s="799"/>
      <c r="S5" s="800"/>
      <c r="T5" s="803" t="s">
        <v>455</v>
      </c>
      <c r="U5" s="803" t="s">
        <v>454</v>
      </c>
      <c r="V5" s="801" t="s">
        <v>200</v>
      </c>
    </row>
    <row r="6" spans="1:22" s="65" customFormat="1" ht="127.5">
      <c r="A6" s="113"/>
      <c r="B6" s="173"/>
      <c r="C6" s="95" t="s">
        <v>201</v>
      </c>
      <c r="D6" s="94" t="s">
        <v>202</v>
      </c>
      <c r="E6" s="91" t="s">
        <v>203</v>
      </c>
      <c r="F6" s="276" t="s">
        <v>449</v>
      </c>
      <c r="G6" s="94" t="s">
        <v>204</v>
      </c>
      <c r="H6" s="94" t="s">
        <v>205</v>
      </c>
      <c r="I6" s="94" t="s">
        <v>206</v>
      </c>
      <c r="J6" s="94" t="s">
        <v>247</v>
      </c>
      <c r="K6" s="94" t="s">
        <v>207</v>
      </c>
      <c r="L6" s="96" t="s">
        <v>208</v>
      </c>
      <c r="M6" s="95" t="s">
        <v>209</v>
      </c>
      <c r="N6" s="94" t="s">
        <v>210</v>
      </c>
      <c r="O6" s="94" t="s">
        <v>211</v>
      </c>
      <c r="P6" s="94" t="s">
        <v>212</v>
      </c>
      <c r="Q6" s="94" t="s">
        <v>213</v>
      </c>
      <c r="R6" s="94" t="s">
        <v>214</v>
      </c>
      <c r="S6" s="96" t="s">
        <v>215</v>
      </c>
      <c r="T6" s="804"/>
      <c r="U6" s="804"/>
      <c r="V6" s="802"/>
    </row>
    <row r="7" spans="1:22" s="155" customFormat="1">
      <c r="A7" s="156">
        <v>1</v>
      </c>
      <c r="B7" s="154" t="s">
        <v>216</v>
      </c>
      <c r="C7" s="655">
        <v>0</v>
      </c>
      <c r="D7" s="650">
        <v>0</v>
      </c>
      <c r="E7" s="650">
        <v>0</v>
      </c>
      <c r="F7" s="650">
        <v>0</v>
      </c>
      <c r="G7" s="650">
        <v>0</v>
      </c>
      <c r="H7" s="650">
        <v>0</v>
      </c>
      <c r="I7" s="650">
        <v>0</v>
      </c>
      <c r="J7" s="650">
        <v>0</v>
      </c>
      <c r="K7" s="650">
        <v>0</v>
      </c>
      <c r="L7" s="652">
        <v>0</v>
      </c>
      <c r="M7" s="655">
        <v>0</v>
      </c>
      <c r="N7" s="650">
        <v>0</v>
      </c>
      <c r="O7" s="650">
        <v>0</v>
      </c>
      <c r="P7" s="650">
        <v>0</v>
      </c>
      <c r="Q7" s="650">
        <v>0</v>
      </c>
      <c r="R7" s="650">
        <v>0</v>
      </c>
      <c r="S7" s="652">
        <v>0</v>
      </c>
      <c r="T7" s="656">
        <v>0</v>
      </c>
      <c r="U7" s="657">
        <v>0</v>
      </c>
      <c r="V7" s="262">
        <v>0</v>
      </c>
    </row>
    <row r="8" spans="1:22" s="155" customFormat="1">
      <c r="A8" s="156">
        <v>2</v>
      </c>
      <c r="B8" s="154" t="s">
        <v>217</v>
      </c>
      <c r="C8" s="655">
        <v>0</v>
      </c>
      <c r="D8" s="650">
        <v>0</v>
      </c>
      <c r="E8" s="650">
        <v>0</v>
      </c>
      <c r="F8" s="650">
        <v>0</v>
      </c>
      <c r="G8" s="650">
        <v>0</v>
      </c>
      <c r="H8" s="650">
        <v>0</v>
      </c>
      <c r="I8" s="650">
        <v>0</v>
      </c>
      <c r="J8" s="650">
        <v>0</v>
      </c>
      <c r="K8" s="650">
        <v>0</v>
      </c>
      <c r="L8" s="652">
        <v>0</v>
      </c>
      <c r="M8" s="655">
        <v>0</v>
      </c>
      <c r="N8" s="650">
        <v>0</v>
      </c>
      <c r="O8" s="650">
        <v>0</v>
      </c>
      <c r="P8" s="650">
        <v>0</v>
      </c>
      <c r="Q8" s="650">
        <v>0</v>
      </c>
      <c r="R8" s="650">
        <v>0</v>
      </c>
      <c r="S8" s="652">
        <v>0</v>
      </c>
      <c r="T8" s="657">
        <v>0</v>
      </c>
      <c r="U8" s="657">
        <v>0</v>
      </c>
      <c r="V8" s="262">
        <v>0</v>
      </c>
    </row>
    <row r="9" spans="1:22" s="155" customFormat="1">
      <c r="A9" s="156">
        <v>3</v>
      </c>
      <c r="B9" s="154" t="s">
        <v>218</v>
      </c>
      <c r="C9" s="655">
        <v>0</v>
      </c>
      <c r="D9" s="650">
        <v>0</v>
      </c>
      <c r="E9" s="650">
        <v>0</v>
      </c>
      <c r="F9" s="650">
        <v>0</v>
      </c>
      <c r="G9" s="650">
        <v>0</v>
      </c>
      <c r="H9" s="650">
        <v>0</v>
      </c>
      <c r="I9" s="650">
        <v>0</v>
      </c>
      <c r="J9" s="650">
        <v>0</v>
      </c>
      <c r="K9" s="650">
        <v>0</v>
      </c>
      <c r="L9" s="652">
        <v>0</v>
      </c>
      <c r="M9" s="655">
        <v>0</v>
      </c>
      <c r="N9" s="650">
        <v>0</v>
      </c>
      <c r="O9" s="650">
        <v>0</v>
      </c>
      <c r="P9" s="650">
        <v>0</v>
      </c>
      <c r="Q9" s="650">
        <v>0</v>
      </c>
      <c r="R9" s="650">
        <v>0</v>
      </c>
      <c r="S9" s="652">
        <v>0</v>
      </c>
      <c r="T9" s="657">
        <v>0</v>
      </c>
      <c r="U9" s="657">
        <v>0</v>
      </c>
      <c r="V9" s="262">
        <v>0</v>
      </c>
    </row>
    <row r="10" spans="1:22" s="155" customFormat="1">
      <c r="A10" s="156">
        <v>4</v>
      </c>
      <c r="B10" s="154" t="s">
        <v>219</v>
      </c>
      <c r="C10" s="655">
        <v>0</v>
      </c>
      <c r="D10" s="650">
        <v>0</v>
      </c>
      <c r="E10" s="650">
        <v>0</v>
      </c>
      <c r="F10" s="650">
        <v>0</v>
      </c>
      <c r="G10" s="650">
        <v>0</v>
      </c>
      <c r="H10" s="650">
        <v>0</v>
      </c>
      <c r="I10" s="650">
        <v>0</v>
      </c>
      <c r="J10" s="650">
        <v>0</v>
      </c>
      <c r="K10" s="650">
        <v>0</v>
      </c>
      <c r="L10" s="652">
        <v>0</v>
      </c>
      <c r="M10" s="655">
        <v>0</v>
      </c>
      <c r="N10" s="650">
        <v>0</v>
      </c>
      <c r="O10" s="650">
        <v>0</v>
      </c>
      <c r="P10" s="650">
        <v>0</v>
      </c>
      <c r="Q10" s="650">
        <v>0</v>
      </c>
      <c r="R10" s="650">
        <v>0</v>
      </c>
      <c r="S10" s="652">
        <v>0</v>
      </c>
      <c r="T10" s="657">
        <v>0</v>
      </c>
      <c r="U10" s="657">
        <v>0</v>
      </c>
      <c r="V10" s="262">
        <v>0</v>
      </c>
    </row>
    <row r="11" spans="1:22" s="155" customFormat="1">
      <c r="A11" s="156">
        <v>5</v>
      </c>
      <c r="B11" s="154" t="s">
        <v>220</v>
      </c>
      <c r="C11" s="655">
        <v>0</v>
      </c>
      <c r="D11" s="650">
        <v>0</v>
      </c>
      <c r="E11" s="650">
        <v>0</v>
      </c>
      <c r="F11" s="650">
        <v>0</v>
      </c>
      <c r="G11" s="650">
        <v>0</v>
      </c>
      <c r="H11" s="650">
        <v>0</v>
      </c>
      <c r="I11" s="650">
        <v>0</v>
      </c>
      <c r="J11" s="650">
        <v>0</v>
      </c>
      <c r="K11" s="650">
        <v>0</v>
      </c>
      <c r="L11" s="652">
        <v>0</v>
      </c>
      <c r="M11" s="655">
        <v>0</v>
      </c>
      <c r="N11" s="650">
        <v>0</v>
      </c>
      <c r="O11" s="650">
        <v>0</v>
      </c>
      <c r="P11" s="650">
        <v>0</v>
      </c>
      <c r="Q11" s="650">
        <v>0</v>
      </c>
      <c r="R11" s="650">
        <v>0</v>
      </c>
      <c r="S11" s="652">
        <v>0</v>
      </c>
      <c r="T11" s="657">
        <v>0</v>
      </c>
      <c r="U11" s="657">
        <v>0</v>
      </c>
      <c r="V11" s="262">
        <v>0</v>
      </c>
    </row>
    <row r="12" spans="1:22" s="155" customFormat="1">
      <c r="A12" s="156">
        <v>6</v>
      </c>
      <c r="B12" s="154" t="s">
        <v>221</v>
      </c>
      <c r="C12" s="655">
        <v>0</v>
      </c>
      <c r="D12" s="650">
        <v>0</v>
      </c>
      <c r="E12" s="650">
        <v>0</v>
      </c>
      <c r="F12" s="650">
        <v>0</v>
      </c>
      <c r="G12" s="650">
        <v>0</v>
      </c>
      <c r="H12" s="650">
        <v>0</v>
      </c>
      <c r="I12" s="650">
        <v>0</v>
      </c>
      <c r="J12" s="650">
        <v>0</v>
      </c>
      <c r="K12" s="650">
        <v>0</v>
      </c>
      <c r="L12" s="652">
        <v>0</v>
      </c>
      <c r="M12" s="655">
        <v>0</v>
      </c>
      <c r="N12" s="650">
        <v>0</v>
      </c>
      <c r="O12" s="650">
        <v>0</v>
      </c>
      <c r="P12" s="650">
        <v>0</v>
      </c>
      <c r="Q12" s="650">
        <v>0</v>
      </c>
      <c r="R12" s="650">
        <v>10194339.377599999</v>
      </c>
      <c r="S12" s="652">
        <v>0</v>
      </c>
      <c r="T12" s="657">
        <v>0</v>
      </c>
      <c r="U12" s="657">
        <v>10194339.377599999</v>
      </c>
      <c r="V12" s="262">
        <v>10194339.377599999</v>
      </c>
    </row>
    <row r="13" spans="1:22" s="155" customFormat="1">
      <c r="A13" s="156">
        <v>7</v>
      </c>
      <c r="B13" s="154" t="s">
        <v>73</v>
      </c>
      <c r="C13" s="655">
        <v>0</v>
      </c>
      <c r="D13" s="650">
        <v>132470916.23229998</v>
      </c>
      <c r="E13" s="650">
        <v>0</v>
      </c>
      <c r="F13" s="650">
        <v>0</v>
      </c>
      <c r="G13" s="650">
        <v>0</v>
      </c>
      <c r="H13" s="650">
        <v>0</v>
      </c>
      <c r="I13" s="650">
        <v>0</v>
      </c>
      <c r="J13" s="650">
        <v>0</v>
      </c>
      <c r="K13" s="650">
        <v>0</v>
      </c>
      <c r="L13" s="652">
        <v>0</v>
      </c>
      <c r="M13" s="655">
        <v>13762667.8621</v>
      </c>
      <c r="N13" s="650">
        <v>0</v>
      </c>
      <c r="O13" s="650">
        <v>32364376.180800002</v>
      </c>
      <c r="P13" s="650">
        <v>0</v>
      </c>
      <c r="Q13" s="650">
        <v>0</v>
      </c>
      <c r="R13" s="650">
        <v>7682682.6577000003</v>
      </c>
      <c r="S13" s="652">
        <v>0</v>
      </c>
      <c r="T13" s="657">
        <v>124329881.82859999</v>
      </c>
      <c r="U13" s="657">
        <v>61950761.1043</v>
      </c>
      <c r="V13" s="262">
        <v>186280642.93289998</v>
      </c>
    </row>
    <row r="14" spans="1:22" s="155" customFormat="1">
      <c r="A14" s="156">
        <v>8</v>
      </c>
      <c r="B14" s="154" t="s">
        <v>74</v>
      </c>
      <c r="C14" s="655">
        <v>0</v>
      </c>
      <c r="D14" s="650">
        <v>50229527.083800003</v>
      </c>
      <c r="E14" s="650">
        <v>0</v>
      </c>
      <c r="F14" s="650">
        <v>0</v>
      </c>
      <c r="G14" s="650">
        <v>0</v>
      </c>
      <c r="H14" s="650">
        <v>0</v>
      </c>
      <c r="I14" s="650">
        <v>0</v>
      </c>
      <c r="J14" s="650">
        <v>0</v>
      </c>
      <c r="K14" s="650">
        <v>0</v>
      </c>
      <c r="L14" s="652">
        <v>0</v>
      </c>
      <c r="M14" s="655">
        <v>0</v>
      </c>
      <c r="N14" s="650">
        <v>0</v>
      </c>
      <c r="O14" s="650">
        <v>2560474.2853000001</v>
      </c>
      <c r="P14" s="650">
        <v>0</v>
      </c>
      <c r="Q14" s="650">
        <v>0</v>
      </c>
      <c r="R14" s="650">
        <v>0</v>
      </c>
      <c r="S14" s="652">
        <v>0</v>
      </c>
      <c r="T14" s="657">
        <v>47854218.411499999</v>
      </c>
      <c r="U14" s="657">
        <v>5613602.5183000006</v>
      </c>
      <c r="V14" s="262">
        <v>52790001.369100004</v>
      </c>
    </row>
    <row r="15" spans="1:22" s="155" customFormat="1">
      <c r="A15" s="156">
        <v>9</v>
      </c>
      <c r="B15" s="154" t="s">
        <v>75</v>
      </c>
      <c r="C15" s="655">
        <v>0</v>
      </c>
      <c r="D15" s="650">
        <v>7240265.8207999989</v>
      </c>
      <c r="E15" s="650">
        <v>0</v>
      </c>
      <c r="F15" s="650">
        <v>0</v>
      </c>
      <c r="G15" s="650">
        <v>0</v>
      </c>
      <c r="H15" s="650">
        <v>0</v>
      </c>
      <c r="I15" s="650">
        <v>0</v>
      </c>
      <c r="J15" s="650">
        <v>0</v>
      </c>
      <c r="K15" s="650">
        <v>0</v>
      </c>
      <c r="L15" s="652">
        <v>0</v>
      </c>
      <c r="M15" s="655">
        <v>677819.56070000003</v>
      </c>
      <c r="N15" s="650">
        <v>0</v>
      </c>
      <c r="O15" s="650">
        <v>34246.967299999997</v>
      </c>
      <c r="P15" s="650">
        <v>0</v>
      </c>
      <c r="Q15" s="650">
        <v>0</v>
      </c>
      <c r="R15" s="650">
        <v>0</v>
      </c>
      <c r="S15" s="652">
        <v>0</v>
      </c>
      <c r="T15" s="657">
        <v>6724452.5996999983</v>
      </c>
      <c r="U15" s="657">
        <v>573177.02559999994</v>
      </c>
      <c r="V15" s="262">
        <v>7952332.3487999989</v>
      </c>
    </row>
    <row r="16" spans="1:22" s="155" customFormat="1">
      <c r="A16" s="156">
        <v>10</v>
      </c>
      <c r="B16" s="154" t="s">
        <v>69</v>
      </c>
      <c r="C16" s="655">
        <v>0</v>
      </c>
      <c r="D16" s="650">
        <v>976893.52820000006</v>
      </c>
      <c r="E16" s="650">
        <v>0</v>
      </c>
      <c r="F16" s="650">
        <v>0</v>
      </c>
      <c r="G16" s="650">
        <v>0</v>
      </c>
      <c r="H16" s="650">
        <v>0</v>
      </c>
      <c r="I16" s="650">
        <v>0</v>
      </c>
      <c r="J16" s="650">
        <v>0</v>
      </c>
      <c r="K16" s="650">
        <v>0</v>
      </c>
      <c r="L16" s="652">
        <v>0</v>
      </c>
      <c r="M16" s="655">
        <v>0</v>
      </c>
      <c r="N16" s="650">
        <v>0</v>
      </c>
      <c r="O16" s="650">
        <v>136502.98550000001</v>
      </c>
      <c r="P16" s="650">
        <v>0</v>
      </c>
      <c r="Q16" s="650">
        <v>0</v>
      </c>
      <c r="R16" s="650">
        <v>0</v>
      </c>
      <c r="S16" s="652">
        <v>0</v>
      </c>
      <c r="T16" s="657">
        <v>708607.15049999999</v>
      </c>
      <c r="U16" s="657">
        <v>432545.1079</v>
      </c>
      <c r="V16" s="262">
        <v>1113396.5137</v>
      </c>
    </row>
    <row r="17" spans="1:22" s="155" customFormat="1">
      <c r="A17" s="156">
        <v>11</v>
      </c>
      <c r="B17" s="154" t="s">
        <v>70</v>
      </c>
      <c r="C17" s="655">
        <v>0</v>
      </c>
      <c r="D17" s="650">
        <v>52172974.235100001</v>
      </c>
      <c r="E17" s="650">
        <v>0</v>
      </c>
      <c r="F17" s="650">
        <v>0</v>
      </c>
      <c r="G17" s="650">
        <v>0</v>
      </c>
      <c r="H17" s="650">
        <v>0</v>
      </c>
      <c r="I17" s="650">
        <v>0</v>
      </c>
      <c r="J17" s="650">
        <v>0</v>
      </c>
      <c r="K17" s="650">
        <v>0</v>
      </c>
      <c r="L17" s="652">
        <v>0</v>
      </c>
      <c r="M17" s="655">
        <v>23116.837200000002</v>
      </c>
      <c r="N17" s="650">
        <v>0</v>
      </c>
      <c r="O17" s="650">
        <v>0</v>
      </c>
      <c r="P17" s="650">
        <v>0</v>
      </c>
      <c r="Q17" s="650">
        <v>0</v>
      </c>
      <c r="R17" s="650">
        <v>0</v>
      </c>
      <c r="S17" s="652">
        <v>0</v>
      </c>
      <c r="T17" s="657">
        <v>52172974.235100001</v>
      </c>
      <c r="U17" s="657">
        <v>0</v>
      </c>
      <c r="V17" s="262">
        <v>52196091.072300002</v>
      </c>
    </row>
    <row r="18" spans="1:22" s="155" customFormat="1">
      <c r="A18" s="156">
        <v>12</v>
      </c>
      <c r="B18" s="154" t="s">
        <v>71</v>
      </c>
      <c r="C18" s="655">
        <v>0</v>
      </c>
      <c r="D18" s="650">
        <v>0</v>
      </c>
      <c r="E18" s="650">
        <v>0</v>
      </c>
      <c r="F18" s="650">
        <v>0</v>
      </c>
      <c r="G18" s="650">
        <v>0</v>
      </c>
      <c r="H18" s="650">
        <v>0</v>
      </c>
      <c r="I18" s="650">
        <v>0</v>
      </c>
      <c r="J18" s="650">
        <v>0</v>
      </c>
      <c r="K18" s="650">
        <v>0</v>
      </c>
      <c r="L18" s="652">
        <v>0</v>
      </c>
      <c r="M18" s="655">
        <v>27755.744699999999</v>
      </c>
      <c r="N18" s="650">
        <v>0</v>
      </c>
      <c r="O18" s="650">
        <v>0</v>
      </c>
      <c r="P18" s="650">
        <v>0</v>
      </c>
      <c r="Q18" s="650">
        <v>0</v>
      </c>
      <c r="R18" s="650">
        <v>0</v>
      </c>
      <c r="S18" s="652">
        <v>0</v>
      </c>
      <c r="T18" s="657">
        <v>0</v>
      </c>
      <c r="U18" s="657">
        <v>0</v>
      </c>
      <c r="V18" s="262">
        <v>27755.744699999999</v>
      </c>
    </row>
    <row r="19" spans="1:22" s="155" customFormat="1">
      <c r="A19" s="156">
        <v>13</v>
      </c>
      <c r="B19" s="154" t="s">
        <v>72</v>
      </c>
      <c r="C19" s="655">
        <v>0</v>
      </c>
      <c r="D19" s="650">
        <v>0</v>
      </c>
      <c r="E19" s="650">
        <v>0</v>
      </c>
      <c r="F19" s="650">
        <v>0</v>
      </c>
      <c r="G19" s="650">
        <v>0</v>
      </c>
      <c r="H19" s="650">
        <v>0</v>
      </c>
      <c r="I19" s="650">
        <v>0</v>
      </c>
      <c r="J19" s="650">
        <v>0</v>
      </c>
      <c r="K19" s="650">
        <v>0</v>
      </c>
      <c r="L19" s="652">
        <v>0</v>
      </c>
      <c r="M19" s="655">
        <v>0</v>
      </c>
      <c r="N19" s="650">
        <v>0</v>
      </c>
      <c r="O19" s="650">
        <v>0</v>
      </c>
      <c r="P19" s="650">
        <v>0</v>
      </c>
      <c r="Q19" s="650">
        <v>0</v>
      </c>
      <c r="R19" s="650">
        <v>0</v>
      </c>
      <c r="S19" s="652">
        <v>0</v>
      </c>
      <c r="T19" s="657">
        <v>0</v>
      </c>
      <c r="U19" s="657">
        <v>0</v>
      </c>
      <c r="V19" s="262">
        <v>0</v>
      </c>
    </row>
    <row r="20" spans="1:22" s="155" customFormat="1">
      <c r="A20" s="156">
        <v>14</v>
      </c>
      <c r="B20" s="154" t="s">
        <v>248</v>
      </c>
      <c r="C20" s="655">
        <v>0</v>
      </c>
      <c r="D20" s="650">
        <v>139566713.7256</v>
      </c>
      <c r="E20" s="650">
        <v>0</v>
      </c>
      <c r="F20" s="650">
        <v>0</v>
      </c>
      <c r="G20" s="650">
        <v>0</v>
      </c>
      <c r="H20" s="650">
        <v>0</v>
      </c>
      <c r="I20" s="650">
        <v>0</v>
      </c>
      <c r="J20" s="650">
        <v>0</v>
      </c>
      <c r="K20" s="650">
        <v>0</v>
      </c>
      <c r="L20" s="652">
        <v>0</v>
      </c>
      <c r="M20" s="655">
        <v>25960941.978399999</v>
      </c>
      <c r="N20" s="650">
        <v>0</v>
      </c>
      <c r="O20" s="650">
        <v>6299703.4073999999</v>
      </c>
      <c r="P20" s="650">
        <v>0</v>
      </c>
      <c r="Q20" s="650">
        <v>0</v>
      </c>
      <c r="R20" s="650">
        <v>0</v>
      </c>
      <c r="S20" s="652">
        <v>0</v>
      </c>
      <c r="T20" s="657">
        <v>167790192.0016</v>
      </c>
      <c r="U20" s="657">
        <v>4037167.1097999997</v>
      </c>
      <c r="V20" s="262">
        <v>171827359.11140001</v>
      </c>
    </row>
    <row r="21" spans="1:22" ht="13.5" thickBot="1">
      <c r="A21" s="99"/>
      <c r="B21" s="100" t="s">
        <v>68</v>
      </c>
      <c r="C21" s="263">
        <v>0</v>
      </c>
      <c r="D21" s="261">
        <v>382657290.62580001</v>
      </c>
      <c r="E21" s="261">
        <v>0</v>
      </c>
      <c r="F21" s="261">
        <v>0</v>
      </c>
      <c r="G21" s="261">
        <v>0</v>
      </c>
      <c r="H21" s="261">
        <v>0</v>
      </c>
      <c r="I21" s="261">
        <v>0</v>
      </c>
      <c r="J21" s="261">
        <v>0</v>
      </c>
      <c r="K21" s="261">
        <v>0</v>
      </c>
      <c r="L21" s="264">
        <v>0</v>
      </c>
      <c r="M21" s="263">
        <v>40452301.983099997</v>
      </c>
      <c r="N21" s="261">
        <v>0</v>
      </c>
      <c r="O21" s="261">
        <v>41395303.826299995</v>
      </c>
      <c r="P21" s="261">
        <v>0</v>
      </c>
      <c r="Q21" s="261">
        <v>0</v>
      </c>
      <c r="R21" s="261">
        <v>17877022.035300002</v>
      </c>
      <c r="S21" s="264">
        <v>0</v>
      </c>
      <c r="T21" s="264">
        <v>399580326.227</v>
      </c>
      <c r="U21" s="264">
        <v>82801592.243499994</v>
      </c>
      <c r="V21" s="265">
        <v>482381918.47049999</v>
      </c>
    </row>
    <row r="23" spans="1:22">
      <c r="C23" s="701"/>
      <c r="D23" s="701"/>
      <c r="E23" s="701"/>
      <c r="F23" s="701"/>
      <c r="G23" s="701"/>
      <c r="H23" s="701"/>
      <c r="I23" s="701"/>
      <c r="J23" s="701"/>
      <c r="K23" s="701"/>
      <c r="L23" s="701"/>
      <c r="M23" s="701"/>
      <c r="N23" s="701"/>
      <c r="O23" s="701"/>
      <c r="P23" s="701"/>
      <c r="Q23" s="701"/>
      <c r="R23" s="701"/>
      <c r="S23" s="701"/>
      <c r="T23" s="701"/>
      <c r="U23" s="701"/>
      <c r="V23" s="701"/>
    </row>
    <row r="24" spans="1:22">
      <c r="A24" s="17"/>
      <c r="B24" s="17"/>
      <c r="C24" s="701"/>
      <c r="D24" s="701"/>
      <c r="E24" s="701"/>
      <c r="F24" s="701"/>
      <c r="G24" s="701"/>
      <c r="H24" s="701"/>
      <c r="I24" s="701"/>
      <c r="J24" s="701"/>
      <c r="K24" s="701"/>
      <c r="L24" s="701"/>
      <c r="M24" s="701"/>
      <c r="N24" s="701"/>
      <c r="O24" s="701"/>
      <c r="P24" s="701"/>
      <c r="Q24" s="701"/>
      <c r="R24" s="701"/>
      <c r="S24" s="701"/>
      <c r="T24" s="701"/>
      <c r="U24" s="701"/>
      <c r="V24" s="701"/>
    </row>
    <row r="25" spans="1:22">
      <c r="A25" s="92"/>
      <c r="B25" s="92"/>
      <c r="C25" s="701"/>
      <c r="D25" s="701"/>
      <c r="E25" s="701"/>
      <c r="F25" s="701"/>
      <c r="G25" s="701"/>
      <c r="H25" s="701"/>
      <c r="I25" s="701"/>
      <c r="J25" s="701"/>
      <c r="K25" s="701"/>
      <c r="L25" s="701"/>
      <c r="M25" s="701"/>
      <c r="N25" s="701"/>
      <c r="O25" s="701"/>
      <c r="P25" s="701"/>
      <c r="Q25" s="701"/>
      <c r="R25" s="701"/>
      <c r="S25" s="701"/>
      <c r="T25" s="701"/>
      <c r="U25" s="701"/>
      <c r="V25" s="701"/>
    </row>
    <row r="26" spans="1:22">
      <c r="A26" s="92"/>
      <c r="B26" s="93"/>
      <c r="C26" s="701"/>
      <c r="D26" s="701"/>
      <c r="E26" s="701"/>
      <c r="F26" s="701"/>
      <c r="G26" s="701"/>
      <c r="H26" s="701"/>
      <c r="I26" s="701"/>
      <c r="J26" s="701"/>
      <c r="K26" s="701"/>
      <c r="L26" s="701"/>
      <c r="M26" s="701"/>
      <c r="N26" s="701"/>
      <c r="O26" s="701"/>
      <c r="P26" s="701"/>
      <c r="Q26" s="701"/>
      <c r="R26" s="701"/>
      <c r="S26" s="701"/>
      <c r="T26" s="701"/>
      <c r="U26" s="701"/>
      <c r="V26" s="701"/>
    </row>
    <row r="27" spans="1:22">
      <c r="A27" s="92"/>
      <c r="B27" s="92"/>
      <c r="C27" s="701"/>
      <c r="D27" s="701"/>
      <c r="E27" s="701"/>
      <c r="F27" s="701"/>
      <c r="G27" s="701"/>
      <c r="H27" s="701"/>
      <c r="I27" s="701"/>
      <c r="J27" s="701"/>
      <c r="K27" s="701"/>
      <c r="L27" s="701"/>
      <c r="M27" s="701"/>
      <c r="N27" s="701"/>
      <c r="O27" s="701"/>
      <c r="P27" s="701"/>
      <c r="Q27" s="701"/>
      <c r="R27" s="701"/>
      <c r="S27" s="701"/>
      <c r="T27" s="701"/>
      <c r="U27" s="701"/>
      <c r="V27" s="701"/>
    </row>
    <row r="28" spans="1:22">
      <c r="A28" s="92"/>
      <c r="B28" s="93"/>
      <c r="C28" s="701"/>
      <c r="D28" s="701"/>
      <c r="E28" s="701"/>
      <c r="F28" s="701"/>
      <c r="G28" s="701"/>
      <c r="H28" s="701"/>
      <c r="I28" s="701"/>
      <c r="J28" s="701"/>
      <c r="K28" s="701"/>
      <c r="L28" s="701"/>
      <c r="M28" s="701"/>
      <c r="N28" s="701"/>
      <c r="O28" s="701"/>
      <c r="P28" s="701"/>
      <c r="Q28" s="701"/>
      <c r="R28" s="701"/>
      <c r="S28" s="701"/>
      <c r="T28" s="701"/>
      <c r="U28" s="701"/>
      <c r="V28" s="701"/>
    </row>
    <row r="29" spans="1:22">
      <c r="C29" s="701"/>
      <c r="D29" s="701"/>
      <c r="E29" s="701"/>
      <c r="F29" s="701"/>
      <c r="G29" s="701"/>
      <c r="H29" s="701"/>
      <c r="I29" s="701"/>
      <c r="J29" s="701"/>
      <c r="K29" s="701"/>
      <c r="L29" s="701"/>
      <c r="M29" s="701"/>
      <c r="N29" s="701"/>
      <c r="O29" s="701"/>
      <c r="P29" s="701"/>
      <c r="Q29" s="701"/>
      <c r="R29" s="701"/>
      <c r="S29" s="701"/>
      <c r="T29" s="701"/>
      <c r="U29" s="701"/>
      <c r="V29" s="701"/>
    </row>
    <row r="30" spans="1:22">
      <c r="C30" s="701"/>
      <c r="D30" s="701"/>
      <c r="E30" s="701"/>
      <c r="F30" s="701"/>
      <c r="G30" s="701"/>
      <c r="H30" s="701"/>
      <c r="I30" s="701"/>
      <c r="J30" s="701"/>
      <c r="K30" s="701"/>
      <c r="L30" s="701"/>
      <c r="M30" s="701"/>
      <c r="N30" s="701"/>
      <c r="O30" s="701"/>
      <c r="P30" s="701"/>
      <c r="Q30" s="701"/>
      <c r="R30" s="701"/>
      <c r="S30" s="701"/>
      <c r="T30" s="701"/>
      <c r="U30" s="701"/>
      <c r="V30" s="701"/>
    </row>
    <row r="31" spans="1:22">
      <c r="C31" s="701"/>
      <c r="D31" s="701"/>
      <c r="E31" s="701"/>
      <c r="F31" s="701"/>
      <c r="G31" s="701"/>
      <c r="H31" s="701"/>
      <c r="I31" s="701"/>
      <c r="J31" s="701"/>
      <c r="K31" s="701"/>
      <c r="L31" s="701"/>
      <c r="M31" s="701"/>
      <c r="N31" s="701"/>
      <c r="O31" s="701"/>
      <c r="P31" s="701"/>
      <c r="Q31" s="701"/>
      <c r="R31" s="701"/>
      <c r="S31" s="701"/>
      <c r="T31" s="701"/>
      <c r="U31" s="701"/>
      <c r="V31" s="701"/>
    </row>
    <row r="32" spans="1:22">
      <c r="C32" s="701"/>
      <c r="D32" s="701"/>
      <c r="E32" s="701"/>
      <c r="F32" s="701"/>
      <c r="G32" s="701"/>
      <c r="H32" s="701"/>
      <c r="I32" s="701"/>
      <c r="J32" s="701"/>
      <c r="K32" s="701"/>
      <c r="L32" s="701"/>
      <c r="M32" s="701"/>
      <c r="N32" s="701"/>
      <c r="O32" s="701"/>
      <c r="P32" s="701"/>
      <c r="Q32" s="701"/>
      <c r="R32" s="701"/>
      <c r="S32" s="701"/>
      <c r="T32" s="701"/>
      <c r="U32" s="701"/>
      <c r="V32" s="701"/>
    </row>
    <row r="33" spans="3:22">
      <c r="C33" s="701"/>
      <c r="D33" s="701"/>
      <c r="E33" s="701"/>
      <c r="F33" s="701"/>
      <c r="G33" s="701"/>
      <c r="H33" s="701"/>
      <c r="I33" s="701"/>
      <c r="J33" s="701"/>
      <c r="K33" s="701"/>
      <c r="L33" s="701"/>
      <c r="M33" s="701"/>
      <c r="N33" s="701"/>
      <c r="O33" s="701"/>
      <c r="P33" s="701"/>
      <c r="Q33" s="701"/>
      <c r="R33" s="701"/>
      <c r="S33" s="701"/>
      <c r="T33" s="701"/>
      <c r="U33" s="701"/>
      <c r="V33" s="701"/>
    </row>
    <row r="34" spans="3:22">
      <c r="C34" s="701"/>
      <c r="D34" s="701"/>
      <c r="E34" s="701"/>
      <c r="F34" s="701"/>
      <c r="G34" s="701"/>
      <c r="H34" s="701"/>
      <c r="I34" s="701"/>
      <c r="J34" s="701"/>
      <c r="K34" s="701"/>
      <c r="L34" s="701"/>
      <c r="M34" s="701"/>
      <c r="N34" s="701"/>
      <c r="O34" s="701"/>
      <c r="P34" s="701"/>
      <c r="Q34" s="701"/>
      <c r="R34" s="701"/>
      <c r="S34" s="701"/>
      <c r="T34" s="701"/>
      <c r="U34" s="701"/>
      <c r="V34" s="701"/>
    </row>
    <row r="35" spans="3:22">
      <c r="C35" s="701"/>
      <c r="D35" s="701"/>
      <c r="E35" s="701"/>
      <c r="F35" s="701"/>
      <c r="G35" s="701"/>
      <c r="H35" s="701"/>
      <c r="I35" s="701"/>
      <c r="J35" s="701"/>
      <c r="K35" s="701"/>
      <c r="L35" s="701"/>
      <c r="M35" s="701"/>
      <c r="N35" s="701"/>
      <c r="O35" s="701"/>
      <c r="P35" s="701"/>
      <c r="Q35" s="701"/>
      <c r="R35" s="701"/>
      <c r="S35" s="701"/>
      <c r="T35" s="701"/>
      <c r="U35" s="701"/>
      <c r="V35" s="701"/>
    </row>
    <row r="36" spans="3:22">
      <c r="C36" s="701"/>
      <c r="D36" s="701"/>
      <c r="E36" s="701"/>
      <c r="F36" s="701"/>
      <c r="G36" s="701"/>
      <c r="H36" s="701"/>
      <c r="I36" s="701"/>
      <c r="J36" s="701"/>
      <c r="K36" s="701"/>
      <c r="L36" s="701"/>
      <c r="M36" s="701"/>
      <c r="N36" s="701"/>
      <c r="O36" s="701"/>
      <c r="P36" s="701"/>
      <c r="Q36" s="701"/>
      <c r="R36" s="701"/>
      <c r="S36" s="701"/>
      <c r="T36" s="701"/>
      <c r="U36" s="701"/>
      <c r="V36" s="701"/>
    </row>
    <row r="37" spans="3:22">
      <c r="C37" s="701"/>
      <c r="D37" s="701"/>
      <c r="E37" s="701"/>
      <c r="F37" s="701"/>
      <c r="G37" s="701"/>
      <c r="H37" s="701"/>
      <c r="I37" s="701"/>
      <c r="J37" s="701"/>
      <c r="K37" s="701"/>
      <c r="L37" s="701"/>
      <c r="M37" s="701"/>
      <c r="N37" s="701"/>
      <c r="O37" s="701"/>
      <c r="P37" s="701"/>
      <c r="Q37" s="701"/>
      <c r="R37" s="701"/>
      <c r="S37" s="701"/>
      <c r="T37" s="701"/>
      <c r="U37" s="701"/>
      <c r="V37" s="70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6"/>
  <sheetViews>
    <sheetView zoomScale="80" zoomScaleNormal="80" workbookViewId="0">
      <pane xSplit="1" ySplit="7" topLeftCell="B8" activePane="bottomRight" state="frozen"/>
      <selection pane="topRight"/>
      <selection pane="bottomLeft"/>
      <selection pane="bottomRight" activeCell="C8" sqref="C8:H22"/>
    </sheetView>
  </sheetViews>
  <sheetFormatPr defaultColWidth="9.140625" defaultRowHeight="12.75"/>
  <cols>
    <col min="1" max="1" width="10.5703125" style="2" bestFit="1" customWidth="1"/>
    <col min="2" max="2" width="101.85546875" style="2" customWidth="1"/>
    <col min="3" max="3" width="27" style="2" customWidth="1"/>
    <col min="4" max="4" width="16" style="2" bestFit="1" customWidth="1"/>
    <col min="5" max="5" width="17.5703125" style="2" customWidth="1"/>
    <col min="6" max="6" width="15.85546875" style="2" customWidth="1"/>
    <col min="7" max="7" width="17.42578125" style="2" customWidth="1"/>
    <col min="8" max="8" width="15.42578125" style="2" customWidth="1"/>
    <col min="9" max="16384" width="9.140625" style="11"/>
  </cols>
  <sheetData>
    <row r="1" spans="1:9" s="726" customFormat="1">
      <c r="A1" s="715" t="s">
        <v>188</v>
      </c>
      <c r="B1" s="715" t="str">
        <f>Info!C2</f>
        <v>სს თიბისი ბანკი</v>
      </c>
      <c r="C1" s="715"/>
      <c r="D1" s="715"/>
      <c r="E1" s="715"/>
      <c r="F1" s="715"/>
      <c r="G1" s="715"/>
      <c r="H1" s="715"/>
    </row>
    <row r="2" spans="1:9" s="726" customFormat="1">
      <c r="A2" s="715" t="s">
        <v>189</v>
      </c>
      <c r="B2" s="694">
        <f>'1. key ratios'!B2</f>
        <v>44834</v>
      </c>
      <c r="C2" s="715"/>
      <c r="D2" s="715"/>
      <c r="E2" s="715"/>
      <c r="F2" s="715"/>
      <c r="G2" s="715"/>
      <c r="H2" s="715"/>
    </row>
    <row r="4" spans="1:9" ht="13.5" thickBot="1">
      <c r="A4" s="2" t="s">
        <v>416</v>
      </c>
      <c r="B4" s="272" t="s">
        <v>458</v>
      </c>
    </row>
    <row r="5" spans="1:9">
      <c r="A5" s="97"/>
      <c r="B5" s="152"/>
      <c r="C5" s="158" t="s">
        <v>0</v>
      </c>
      <c r="D5" s="158" t="s">
        <v>1</v>
      </c>
      <c r="E5" s="158" t="s">
        <v>2</v>
      </c>
      <c r="F5" s="158" t="s">
        <v>3</v>
      </c>
      <c r="G5" s="270" t="s">
        <v>4</v>
      </c>
      <c r="H5" s="159" t="s">
        <v>5</v>
      </c>
      <c r="I5" s="23"/>
    </row>
    <row r="6" spans="1:9" ht="15" customHeight="1">
      <c r="A6" s="151"/>
      <c r="B6" s="21"/>
      <c r="C6" s="805" t="s">
        <v>450</v>
      </c>
      <c r="D6" s="809" t="s">
        <v>471</v>
      </c>
      <c r="E6" s="810"/>
      <c r="F6" s="805" t="s">
        <v>477</v>
      </c>
      <c r="G6" s="805" t="s">
        <v>478</v>
      </c>
      <c r="H6" s="807" t="s">
        <v>452</v>
      </c>
      <c r="I6" s="23"/>
    </row>
    <row r="7" spans="1:9" ht="63.75">
      <c r="A7" s="151"/>
      <c r="B7" s="21"/>
      <c r="C7" s="806"/>
      <c r="D7" s="271" t="s">
        <v>453</v>
      </c>
      <c r="E7" s="271" t="s">
        <v>451</v>
      </c>
      <c r="F7" s="806"/>
      <c r="G7" s="806"/>
      <c r="H7" s="808"/>
      <c r="I7" s="23"/>
    </row>
    <row r="8" spans="1:9">
      <c r="A8" s="88">
        <v>1</v>
      </c>
      <c r="B8" s="70" t="s">
        <v>216</v>
      </c>
      <c r="C8" s="658">
        <v>4081378275.8005276</v>
      </c>
      <c r="D8" s="659">
        <v>0</v>
      </c>
      <c r="E8" s="658">
        <v>0</v>
      </c>
      <c r="F8" s="658">
        <v>2231020313.1595998</v>
      </c>
      <c r="G8" s="660">
        <v>2231020313.1595998</v>
      </c>
      <c r="H8" s="277">
        <v>0.54663404428544526</v>
      </c>
    </row>
    <row r="9" spans="1:9" ht="15" customHeight="1">
      <c r="A9" s="88">
        <v>2</v>
      </c>
      <c r="B9" s="70" t="s">
        <v>217</v>
      </c>
      <c r="C9" s="658">
        <v>0</v>
      </c>
      <c r="D9" s="659">
        <v>0</v>
      </c>
      <c r="E9" s="658">
        <v>0</v>
      </c>
      <c r="F9" s="658">
        <v>0</v>
      </c>
      <c r="G9" s="660">
        <v>0</v>
      </c>
      <c r="H9" s="277" t="s">
        <v>989</v>
      </c>
    </row>
    <row r="10" spans="1:9">
      <c r="A10" s="88">
        <v>3</v>
      </c>
      <c r="B10" s="70" t="s">
        <v>218</v>
      </c>
      <c r="C10" s="658">
        <v>408265550.48999995</v>
      </c>
      <c r="D10" s="659">
        <v>0</v>
      </c>
      <c r="E10" s="658">
        <v>0</v>
      </c>
      <c r="F10" s="658">
        <v>0</v>
      </c>
      <c r="G10" s="660">
        <v>0</v>
      </c>
      <c r="H10" s="277">
        <v>0</v>
      </c>
    </row>
    <row r="11" spans="1:9">
      <c r="A11" s="88">
        <v>4</v>
      </c>
      <c r="B11" s="70" t="s">
        <v>219</v>
      </c>
      <c r="C11" s="658">
        <v>464308341.81330007</v>
      </c>
      <c r="D11" s="659">
        <v>0</v>
      </c>
      <c r="E11" s="658">
        <v>0</v>
      </c>
      <c r="F11" s="658">
        <v>0</v>
      </c>
      <c r="G11" s="660">
        <v>0</v>
      </c>
      <c r="H11" s="277">
        <v>0</v>
      </c>
    </row>
    <row r="12" spans="1:9">
      <c r="A12" s="88">
        <v>5</v>
      </c>
      <c r="B12" s="70" t="s">
        <v>220</v>
      </c>
      <c r="C12" s="658">
        <v>0</v>
      </c>
      <c r="D12" s="659">
        <v>0</v>
      </c>
      <c r="E12" s="658">
        <v>0</v>
      </c>
      <c r="F12" s="658">
        <v>0</v>
      </c>
      <c r="G12" s="660">
        <v>0</v>
      </c>
      <c r="H12" s="277" t="s">
        <v>989</v>
      </c>
    </row>
    <row r="13" spans="1:9">
      <c r="A13" s="88">
        <v>6</v>
      </c>
      <c r="B13" s="70" t="s">
        <v>221</v>
      </c>
      <c r="C13" s="658">
        <v>2530095816.7562008</v>
      </c>
      <c r="D13" s="659">
        <v>690897366.54753208</v>
      </c>
      <c r="E13" s="658">
        <v>362034295.598432</v>
      </c>
      <c r="F13" s="658">
        <v>851656732.15536225</v>
      </c>
      <c r="G13" s="660">
        <v>841462392.77776217</v>
      </c>
      <c r="H13" s="277">
        <v>0.2909490099298071</v>
      </c>
    </row>
    <row r="14" spans="1:9">
      <c r="A14" s="88">
        <v>7</v>
      </c>
      <c r="B14" s="70" t="s">
        <v>73</v>
      </c>
      <c r="C14" s="658">
        <v>5768147033.7816982</v>
      </c>
      <c r="D14" s="659">
        <v>1807528628.8563802</v>
      </c>
      <c r="E14" s="658">
        <v>762301794.42989993</v>
      </c>
      <c r="F14" s="659">
        <v>6530448828.2115984</v>
      </c>
      <c r="G14" s="661">
        <v>6344168185.278698</v>
      </c>
      <c r="H14" s="277">
        <v>0.97147506276625795</v>
      </c>
    </row>
    <row r="15" spans="1:9">
      <c r="A15" s="88">
        <v>8</v>
      </c>
      <c r="B15" s="70" t="s">
        <v>74</v>
      </c>
      <c r="C15" s="658">
        <v>4496588103.6924038</v>
      </c>
      <c r="D15" s="659">
        <v>342305472.12620991</v>
      </c>
      <c r="E15" s="658">
        <v>100998867.926</v>
      </c>
      <c r="F15" s="659">
        <v>3448190228.7138028</v>
      </c>
      <c r="G15" s="661">
        <v>3394722407.7840028</v>
      </c>
      <c r="H15" s="277">
        <v>0.73837046014357866</v>
      </c>
    </row>
    <row r="16" spans="1:9">
      <c r="A16" s="88">
        <v>9</v>
      </c>
      <c r="B16" s="70" t="s">
        <v>75</v>
      </c>
      <c r="C16" s="658">
        <v>3377071439.095799</v>
      </c>
      <c r="D16" s="659">
        <v>37919181.375798464</v>
      </c>
      <c r="E16" s="658">
        <v>19997910.748399999</v>
      </c>
      <c r="F16" s="659">
        <v>1188974272.4454696</v>
      </c>
      <c r="G16" s="661">
        <v>1181676642.8201697</v>
      </c>
      <c r="H16" s="277">
        <v>0.34785178668029409</v>
      </c>
    </row>
    <row r="17" spans="1:8">
      <c r="A17" s="88">
        <v>10</v>
      </c>
      <c r="B17" s="70" t="s">
        <v>69</v>
      </c>
      <c r="C17" s="658">
        <v>128549197.9206</v>
      </c>
      <c r="D17" s="659">
        <v>3002474.5517999995</v>
      </c>
      <c r="E17" s="658">
        <v>1112984.993</v>
      </c>
      <c r="F17" s="659">
        <v>116793693.09864999</v>
      </c>
      <c r="G17" s="661">
        <v>115652540.84025</v>
      </c>
      <c r="H17" s="277">
        <v>0.89195275169256338</v>
      </c>
    </row>
    <row r="18" spans="1:8">
      <c r="A18" s="88">
        <v>11</v>
      </c>
      <c r="B18" s="70" t="s">
        <v>70</v>
      </c>
      <c r="C18" s="658">
        <v>1264920283.7926996</v>
      </c>
      <c r="D18" s="659">
        <v>3256581.3667999995</v>
      </c>
      <c r="E18" s="658">
        <v>0</v>
      </c>
      <c r="F18" s="659">
        <v>1520691171.8185496</v>
      </c>
      <c r="G18" s="661">
        <v>1468518197.5834496</v>
      </c>
      <c r="H18" s="277">
        <v>1.1609571104198662</v>
      </c>
    </row>
    <row r="19" spans="1:8">
      <c r="A19" s="88">
        <v>12</v>
      </c>
      <c r="B19" s="70" t="s">
        <v>71</v>
      </c>
      <c r="C19" s="658">
        <v>0</v>
      </c>
      <c r="D19" s="659">
        <v>0</v>
      </c>
      <c r="E19" s="658">
        <v>0</v>
      </c>
      <c r="F19" s="659">
        <v>0</v>
      </c>
      <c r="G19" s="661">
        <v>0</v>
      </c>
      <c r="H19" s="277" t="s">
        <v>989</v>
      </c>
    </row>
    <row r="20" spans="1:8">
      <c r="A20" s="88">
        <v>13</v>
      </c>
      <c r="B20" s="70" t="s">
        <v>72</v>
      </c>
      <c r="C20" s="658">
        <v>0</v>
      </c>
      <c r="D20" s="659">
        <v>0</v>
      </c>
      <c r="E20" s="658">
        <v>0</v>
      </c>
      <c r="F20" s="659">
        <v>0</v>
      </c>
      <c r="G20" s="661">
        <v>0</v>
      </c>
      <c r="H20" s="277" t="s">
        <v>989</v>
      </c>
    </row>
    <row r="21" spans="1:8">
      <c r="A21" s="88">
        <v>14</v>
      </c>
      <c r="B21" s="70" t="s">
        <v>248</v>
      </c>
      <c r="C21" s="658">
        <v>3726799910.7960205</v>
      </c>
      <c r="D21" s="659">
        <v>196655302.50181216</v>
      </c>
      <c r="E21" s="658">
        <v>59132601.556348741</v>
      </c>
      <c r="F21" s="659">
        <v>2831724227.9344974</v>
      </c>
      <c r="G21" s="661">
        <v>2659896868.8230977</v>
      </c>
      <c r="H21" s="277">
        <v>0.70257376753141987</v>
      </c>
    </row>
    <row r="22" spans="1:8" ht="13.5" thickBot="1">
      <c r="A22" s="153"/>
      <c r="B22" s="160" t="s">
        <v>68</v>
      </c>
      <c r="C22" s="261">
        <v>26246123953.939247</v>
      </c>
      <c r="D22" s="261">
        <v>3081565007.3263326</v>
      </c>
      <c r="E22" s="261">
        <v>1305578455.2520807</v>
      </c>
      <c r="F22" s="261">
        <v>18719499467.537529</v>
      </c>
      <c r="G22" s="261">
        <v>18237117549.067032</v>
      </c>
      <c r="H22" s="278">
        <v>0.66192343682483579</v>
      </c>
    </row>
    <row r="28" spans="1:8" ht="10.5" customHeight="1"/>
    <row r="29" spans="1:8">
      <c r="C29" s="701"/>
      <c r="D29" s="701"/>
      <c r="E29" s="701"/>
      <c r="F29" s="701"/>
      <c r="G29" s="701"/>
      <c r="H29" s="701"/>
    </row>
    <row r="30" spans="1:8">
      <c r="B30" s="302"/>
      <c r="C30" s="701"/>
      <c r="D30" s="701"/>
      <c r="E30" s="701"/>
      <c r="F30" s="701"/>
      <c r="G30" s="701"/>
      <c r="H30" s="701"/>
    </row>
    <row r="31" spans="1:8">
      <c r="B31" s="302"/>
      <c r="C31" s="701"/>
      <c r="D31" s="701"/>
      <c r="E31" s="701"/>
      <c r="F31" s="701"/>
      <c r="G31" s="701"/>
      <c r="H31" s="701"/>
    </row>
    <row r="32" spans="1:8">
      <c r="B32" s="302"/>
      <c r="C32" s="701"/>
      <c r="D32" s="701"/>
      <c r="E32" s="701"/>
      <c r="F32" s="701"/>
      <c r="G32" s="701"/>
      <c r="H32" s="701"/>
    </row>
    <row r="33" spans="2:8">
      <c r="B33" s="302"/>
      <c r="C33" s="701"/>
      <c r="D33" s="701"/>
      <c r="E33" s="701"/>
      <c r="F33" s="701"/>
      <c r="G33" s="701"/>
      <c r="H33" s="701"/>
    </row>
    <row r="34" spans="2:8">
      <c r="B34" s="302"/>
      <c r="C34" s="701"/>
      <c r="D34" s="701"/>
      <c r="E34" s="701"/>
      <c r="F34" s="701"/>
      <c r="G34" s="701"/>
      <c r="H34" s="701"/>
    </row>
    <row r="35" spans="2:8">
      <c r="B35" s="302"/>
      <c r="C35" s="701"/>
      <c r="D35" s="701"/>
      <c r="E35" s="701"/>
      <c r="F35" s="701"/>
      <c r="G35" s="701"/>
      <c r="H35" s="701"/>
    </row>
    <row r="36" spans="2:8">
      <c r="B36" s="302"/>
      <c r="C36" s="701"/>
      <c r="D36" s="701"/>
      <c r="E36" s="701"/>
      <c r="F36" s="701"/>
      <c r="G36" s="701"/>
      <c r="H36" s="701"/>
    </row>
    <row r="37" spans="2:8">
      <c r="B37" s="302"/>
      <c r="C37" s="701"/>
      <c r="D37" s="701"/>
      <c r="E37" s="701"/>
      <c r="F37" s="701"/>
      <c r="G37" s="701"/>
      <c r="H37" s="701"/>
    </row>
    <row r="38" spans="2:8">
      <c r="B38" s="302"/>
      <c r="C38" s="701"/>
      <c r="D38" s="701"/>
      <c r="E38" s="701"/>
      <c r="F38" s="701"/>
      <c r="G38" s="701"/>
      <c r="H38" s="701"/>
    </row>
    <row r="39" spans="2:8">
      <c r="B39" s="302"/>
      <c r="C39" s="701"/>
      <c r="D39" s="701"/>
      <c r="E39" s="701"/>
      <c r="F39" s="701"/>
      <c r="G39" s="701"/>
      <c r="H39" s="701"/>
    </row>
    <row r="40" spans="2:8">
      <c r="B40" s="302"/>
      <c r="C40" s="701"/>
      <c r="D40" s="701"/>
      <c r="E40" s="701"/>
      <c r="F40" s="701"/>
      <c r="G40" s="701"/>
      <c r="H40" s="701"/>
    </row>
    <row r="41" spans="2:8">
      <c r="B41" s="302"/>
      <c r="C41" s="701"/>
      <c r="D41" s="701"/>
      <c r="E41" s="701"/>
      <c r="F41" s="701"/>
      <c r="G41" s="701"/>
      <c r="H41" s="701"/>
    </row>
    <row r="42" spans="2:8">
      <c r="B42" s="302"/>
      <c r="C42" s="701"/>
      <c r="D42" s="701"/>
      <c r="E42" s="701"/>
      <c r="F42" s="701"/>
      <c r="G42" s="701"/>
      <c r="H42" s="701"/>
    </row>
    <row r="43" spans="2:8">
      <c r="B43" s="302"/>
      <c r="C43" s="701"/>
      <c r="D43" s="701"/>
      <c r="E43" s="701"/>
      <c r="F43" s="701"/>
      <c r="G43" s="701"/>
      <c r="H43" s="701"/>
    </row>
    <row r="44" spans="2:8">
      <c r="B44" s="302"/>
      <c r="C44" s="701"/>
      <c r="D44" s="701"/>
      <c r="E44" s="701"/>
      <c r="F44" s="701"/>
      <c r="G44" s="701"/>
      <c r="H44" s="701"/>
    </row>
    <row r="45" spans="2:8">
      <c r="B45" s="302"/>
      <c r="C45" s="701"/>
      <c r="D45" s="701"/>
      <c r="E45" s="701"/>
      <c r="F45" s="701"/>
      <c r="G45" s="701"/>
      <c r="H45" s="701"/>
    </row>
    <row r="46" spans="2:8">
      <c r="B46" s="302"/>
      <c r="C46" s="701"/>
      <c r="D46" s="701"/>
      <c r="E46" s="701"/>
      <c r="F46" s="701"/>
      <c r="G46" s="701"/>
      <c r="H46" s="701"/>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51"/>
  <sheetViews>
    <sheetView zoomScale="90" zoomScaleNormal="90" workbookViewId="0">
      <pane xSplit="2" ySplit="6" topLeftCell="C7" activePane="bottomRight" state="frozen"/>
      <selection pane="topRight"/>
      <selection pane="bottomLeft"/>
      <selection pane="bottomRight" activeCell="F23" sqref="F23:K25"/>
    </sheetView>
  </sheetViews>
  <sheetFormatPr defaultColWidth="9.140625" defaultRowHeight="12.75"/>
  <cols>
    <col min="1" max="1" width="10.5703125" style="302" bestFit="1" customWidth="1"/>
    <col min="2" max="2" width="104.140625" style="302" customWidth="1"/>
    <col min="3" max="3" width="13.5703125" style="302" bestFit="1" customWidth="1"/>
    <col min="4" max="5" width="14.5703125" style="302" bestFit="1" customWidth="1"/>
    <col min="6" max="11" width="16" style="302" bestFit="1" customWidth="1"/>
    <col min="12" max="16384" width="9.140625" style="302"/>
  </cols>
  <sheetData>
    <row r="1" spans="1:11" s="715" customFormat="1">
      <c r="A1" s="715" t="s">
        <v>188</v>
      </c>
      <c r="B1" s="715" t="str">
        <f>Info!C2</f>
        <v>სს თიბისი ბანკი</v>
      </c>
    </row>
    <row r="2" spans="1:11" s="715" customFormat="1">
      <c r="A2" s="715" t="s">
        <v>189</v>
      </c>
      <c r="B2" s="694">
        <f>'1. key ratios'!B2</f>
        <v>44834</v>
      </c>
      <c r="C2" s="724"/>
      <c r="D2" s="724"/>
    </row>
    <row r="3" spans="1:11">
      <c r="B3" s="303"/>
      <c r="C3" s="303"/>
      <c r="D3" s="303"/>
    </row>
    <row r="4" spans="1:11" ht="13.5" thickBot="1">
      <c r="A4" s="302" t="s">
        <v>519</v>
      </c>
      <c r="B4" s="272" t="s">
        <v>518</v>
      </c>
      <c r="C4" s="303"/>
      <c r="D4" s="303"/>
    </row>
    <row r="5" spans="1:11" ht="30" customHeight="1">
      <c r="A5" s="814"/>
      <c r="B5" s="815"/>
      <c r="C5" s="812" t="s">
        <v>551</v>
      </c>
      <c r="D5" s="812"/>
      <c r="E5" s="812"/>
      <c r="F5" s="812" t="s">
        <v>552</v>
      </c>
      <c r="G5" s="812"/>
      <c r="H5" s="812"/>
      <c r="I5" s="812" t="s">
        <v>553</v>
      </c>
      <c r="J5" s="812"/>
      <c r="K5" s="813"/>
    </row>
    <row r="6" spans="1:11">
      <c r="A6" s="300"/>
      <c r="B6" s="301"/>
      <c r="C6" s="304" t="s">
        <v>27</v>
      </c>
      <c r="D6" s="304" t="s">
        <v>96</v>
      </c>
      <c r="E6" s="304" t="s">
        <v>68</v>
      </c>
      <c r="F6" s="304" t="s">
        <v>27</v>
      </c>
      <c r="G6" s="304" t="s">
        <v>96</v>
      </c>
      <c r="H6" s="304" t="s">
        <v>68</v>
      </c>
      <c r="I6" s="304" t="s">
        <v>27</v>
      </c>
      <c r="J6" s="304" t="s">
        <v>96</v>
      </c>
      <c r="K6" s="306" t="s">
        <v>68</v>
      </c>
    </row>
    <row r="7" spans="1:11">
      <c r="A7" s="307" t="s">
        <v>489</v>
      </c>
      <c r="B7" s="299"/>
      <c r="C7" s="299"/>
      <c r="D7" s="299"/>
      <c r="E7" s="299"/>
      <c r="F7" s="299"/>
      <c r="G7" s="299"/>
      <c r="H7" s="299"/>
      <c r="I7" s="299"/>
      <c r="J7" s="299"/>
      <c r="K7" s="308"/>
    </row>
    <row r="8" spans="1:11">
      <c r="A8" s="298">
        <v>1</v>
      </c>
      <c r="B8" s="283" t="s">
        <v>489</v>
      </c>
      <c r="C8" s="282"/>
      <c r="D8" s="282"/>
      <c r="E8" s="282"/>
      <c r="F8" s="662">
        <v>1662979843.0092237</v>
      </c>
      <c r="G8" s="662">
        <v>4523769542.9463644</v>
      </c>
      <c r="H8" s="662">
        <v>6186749385.9555883</v>
      </c>
      <c r="I8" s="662">
        <v>1655784066.9514623</v>
      </c>
      <c r="J8" s="662">
        <v>2735214307.3424025</v>
      </c>
      <c r="K8" s="663">
        <v>4390998374.2938652</v>
      </c>
    </row>
    <row r="9" spans="1:11">
      <c r="A9" s="307" t="s">
        <v>490</v>
      </c>
      <c r="B9" s="299"/>
      <c r="C9" s="299"/>
      <c r="D9" s="299"/>
      <c r="E9" s="299"/>
      <c r="F9" s="299"/>
      <c r="G9" s="299"/>
      <c r="H9" s="299"/>
      <c r="I9" s="299"/>
      <c r="J9" s="299"/>
      <c r="K9" s="308"/>
    </row>
    <row r="10" spans="1:11">
      <c r="A10" s="309">
        <v>2</v>
      </c>
      <c r="B10" s="284" t="s">
        <v>491</v>
      </c>
      <c r="C10" s="447">
        <v>1854929858.3226483</v>
      </c>
      <c r="D10" s="664">
        <v>6172750157.5824451</v>
      </c>
      <c r="E10" s="664">
        <v>8027680015.9050932</v>
      </c>
      <c r="F10" s="664">
        <v>288684708.45985812</v>
      </c>
      <c r="G10" s="664">
        <v>1267004079.4914491</v>
      </c>
      <c r="H10" s="664">
        <v>1555688787.9513073</v>
      </c>
      <c r="I10" s="664">
        <v>1218083911.5573485</v>
      </c>
      <c r="J10" s="664">
        <v>1603175169.6197083</v>
      </c>
      <c r="K10" s="665">
        <v>2821259081.1770568</v>
      </c>
    </row>
    <row r="11" spans="1:11">
      <c r="A11" s="309">
        <v>3</v>
      </c>
      <c r="B11" s="284" t="s">
        <v>492</v>
      </c>
      <c r="C11" s="447">
        <v>4687136828.2384739</v>
      </c>
      <c r="D11" s="664">
        <v>6238499317.7893448</v>
      </c>
      <c r="E11" s="664">
        <v>10925636146.027819</v>
      </c>
      <c r="F11" s="664">
        <v>1328418954.0983429</v>
      </c>
      <c r="G11" s="664">
        <v>1508832435.9036562</v>
      </c>
      <c r="H11" s="664">
        <v>2837251390.0019989</v>
      </c>
      <c r="I11" s="664">
        <v>44293857.229291677</v>
      </c>
      <c r="J11" s="664">
        <v>101468396.24024868</v>
      </c>
      <c r="K11" s="665">
        <v>145762253.46954036</v>
      </c>
    </row>
    <row r="12" spans="1:11">
      <c r="A12" s="309">
        <v>4</v>
      </c>
      <c r="B12" s="284" t="s">
        <v>493</v>
      </c>
      <c r="C12" s="447">
        <v>1260583416.6666667</v>
      </c>
      <c r="D12" s="664">
        <v>0</v>
      </c>
      <c r="E12" s="664">
        <v>1260583416.6666667</v>
      </c>
      <c r="F12" s="664">
        <v>0</v>
      </c>
      <c r="G12" s="664">
        <v>0</v>
      </c>
      <c r="H12" s="664">
        <v>0</v>
      </c>
      <c r="I12" s="664">
        <v>0</v>
      </c>
      <c r="J12" s="664">
        <v>0</v>
      </c>
      <c r="K12" s="665">
        <v>0</v>
      </c>
    </row>
    <row r="13" spans="1:11">
      <c r="A13" s="309">
        <v>5</v>
      </c>
      <c r="B13" s="284" t="s">
        <v>494</v>
      </c>
      <c r="C13" s="447">
        <v>1739159055.1284239</v>
      </c>
      <c r="D13" s="664">
        <v>4969401420.7805147</v>
      </c>
      <c r="E13" s="664">
        <v>6708560475.9089384</v>
      </c>
      <c r="F13" s="664">
        <v>225938969.04716414</v>
      </c>
      <c r="G13" s="664">
        <v>1875431694.4674873</v>
      </c>
      <c r="H13" s="664">
        <v>2101370663.5146515</v>
      </c>
      <c r="I13" s="664">
        <v>126538047.28893566</v>
      </c>
      <c r="J13" s="664">
        <v>1757251862.777967</v>
      </c>
      <c r="K13" s="665">
        <v>1883789910.0669026</v>
      </c>
    </row>
    <row r="14" spans="1:11">
      <c r="A14" s="309">
        <v>6</v>
      </c>
      <c r="B14" s="284" t="s">
        <v>509</v>
      </c>
      <c r="C14" s="447">
        <v>0</v>
      </c>
      <c r="D14" s="664">
        <v>0</v>
      </c>
      <c r="E14" s="664">
        <v>0</v>
      </c>
      <c r="F14" s="664">
        <v>0</v>
      </c>
      <c r="G14" s="664">
        <v>0</v>
      </c>
      <c r="H14" s="664">
        <v>0</v>
      </c>
      <c r="I14" s="664">
        <v>0</v>
      </c>
      <c r="J14" s="664">
        <v>0</v>
      </c>
      <c r="K14" s="665">
        <v>0</v>
      </c>
    </row>
    <row r="15" spans="1:11">
      <c r="A15" s="309">
        <v>7</v>
      </c>
      <c r="B15" s="284" t="s">
        <v>496</v>
      </c>
      <c r="C15" s="447">
        <v>44976147.973166674</v>
      </c>
      <c r="D15" s="664">
        <v>112995062.87875684</v>
      </c>
      <c r="E15" s="664">
        <v>157971210.85192353</v>
      </c>
      <c r="F15" s="664">
        <v>44976147.973166652</v>
      </c>
      <c r="G15" s="664">
        <v>112995062.87875688</v>
      </c>
      <c r="H15" s="664">
        <v>157971210.85192353</v>
      </c>
      <c r="I15" s="664">
        <v>44976147.973166652</v>
      </c>
      <c r="J15" s="664">
        <v>112995062.87875688</v>
      </c>
      <c r="K15" s="665">
        <v>157971210.85192353</v>
      </c>
    </row>
    <row r="16" spans="1:11">
      <c r="A16" s="309">
        <v>8</v>
      </c>
      <c r="B16" s="285" t="s">
        <v>497</v>
      </c>
      <c r="C16" s="447">
        <v>9586785306.32938</v>
      </c>
      <c r="D16" s="664">
        <v>17493645959.031063</v>
      </c>
      <c r="E16" s="664">
        <v>27080431265.360443</v>
      </c>
      <c r="F16" s="664">
        <v>1888018779.578532</v>
      </c>
      <c r="G16" s="664">
        <v>4764263272.7413492</v>
      </c>
      <c r="H16" s="664">
        <v>6652282052.3198814</v>
      </c>
      <c r="I16" s="664">
        <v>1433891964.0487425</v>
      </c>
      <c r="J16" s="664">
        <v>3574890491.5166812</v>
      </c>
      <c r="K16" s="665">
        <v>5008782455.565423</v>
      </c>
    </row>
    <row r="17" spans="1:11">
      <c r="A17" s="307" t="s">
        <v>498</v>
      </c>
      <c r="B17" s="299"/>
      <c r="C17" s="666"/>
      <c r="D17" s="666"/>
      <c r="E17" s="666"/>
      <c r="F17" s="666"/>
      <c r="G17" s="666"/>
      <c r="H17" s="666"/>
      <c r="I17" s="666"/>
      <c r="J17" s="666"/>
      <c r="K17" s="667"/>
    </row>
    <row r="18" spans="1:11">
      <c r="A18" s="309">
        <v>9</v>
      </c>
      <c r="B18" s="284" t="s">
        <v>499</v>
      </c>
      <c r="C18" s="447">
        <v>0</v>
      </c>
      <c r="D18" s="664">
        <v>0</v>
      </c>
      <c r="E18" s="664">
        <v>0</v>
      </c>
      <c r="F18" s="664">
        <v>0</v>
      </c>
      <c r="G18" s="664">
        <v>0</v>
      </c>
      <c r="H18" s="664">
        <v>0</v>
      </c>
      <c r="I18" s="664">
        <v>0</v>
      </c>
      <c r="J18" s="664">
        <v>0</v>
      </c>
      <c r="K18" s="665">
        <v>0</v>
      </c>
    </row>
    <row r="19" spans="1:11">
      <c r="A19" s="309">
        <v>10</v>
      </c>
      <c r="B19" s="284" t="s">
        <v>500</v>
      </c>
      <c r="C19" s="447">
        <v>7315695700.8860435</v>
      </c>
      <c r="D19" s="664">
        <v>8890795325.7021904</v>
      </c>
      <c r="E19" s="664">
        <v>16206491026.588234</v>
      </c>
      <c r="F19" s="664">
        <v>184675464.19753003</v>
      </c>
      <c r="G19" s="664">
        <v>101560406.07256791</v>
      </c>
      <c r="H19" s="664">
        <v>286235870.27009797</v>
      </c>
      <c r="I19" s="664">
        <v>189172809.49871504</v>
      </c>
      <c r="J19" s="664">
        <v>1894548488.6836629</v>
      </c>
      <c r="K19" s="665">
        <v>2083721298.1823778</v>
      </c>
    </row>
    <row r="20" spans="1:11">
      <c r="A20" s="309">
        <v>11</v>
      </c>
      <c r="B20" s="284" t="s">
        <v>501</v>
      </c>
      <c r="C20" s="447">
        <v>1387024.0539316675</v>
      </c>
      <c r="D20" s="664">
        <v>2667372.4168013688</v>
      </c>
      <c r="E20" s="664">
        <v>4054396.4707330363</v>
      </c>
      <c r="F20" s="664">
        <v>319774840.20507675</v>
      </c>
      <c r="G20" s="664">
        <v>1453302091.4188714</v>
      </c>
      <c r="H20" s="664">
        <v>1773076931.6239481</v>
      </c>
      <c r="I20" s="664">
        <v>319774840.20507675</v>
      </c>
      <c r="J20" s="664">
        <v>1453277927.4188714</v>
      </c>
      <c r="K20" s="665">
        <v>1773052767.6239481</v>
      </c>
    </row>
    <row r="21" spans="1:11" ht="13.5" thickBot="1">
      <c r="A21" s="212">
        <v>12</v>
      </c>
      <c r="B21" s="310" t="s">
        <v>502</v>
      </c>
      <c r="C21" s="668">
        <v>7317082724.9399748</v>
      </c>
      <c r="D21" s="669">
        <v>8893462698.1189919</v>
      </c>
      <c r="E21" s="668">
        <v>16210545423.058968</v>
      </c>
      <c r="F21" s="669">
        <v>504450304.40260679</v>
      </c>
      <c r="G21" s="669">
        <v>1554862497.4914393</v>
      </c>
      <c r="H21" s="669">
        <v>2059312801.8940461</v>
      </c>
      <c r="I21" s="669">
        <v>508947649.7037918</v>
      </c>
      <c r="J21" s="669">
        <v>3347826416.1025343</v>
      </c>
      <c r="K21" s="670">
        <v>3856774065.8063259</v>
      </c>
    </row>
    <row r="22" spans="1:11" ht="38.25" customHeight="1" thickBot="1">
      <c r="A22" s="296"/>
      <c r="B22" s="297"/>
      <c r="C22" s="297"/>
      <c r="D22" s="297"/>
      <c r="E22" s="297"/>
      <c r="F22" s="811" t="s">
        <v>503</v>
      </c>
      <c r="G22" s="812"/>
      <c r="H22" s="812"/>
      <c r="I22" s="811" t="s">
        <v>504</v>
      </c>
      <c r="J22" s="812"/>
      <c r="K22" s="813"/>
    </row>
    <row r="23" spans="1:11">
      <c r="A23" s="289">
        <v>13</v>
      </c>
      <c r="B23" s="286" t="s">
        <v>489</v>
      </c>
      <c r="C23" s="295"/>
      <c r="D23" s="295"/>
      <c r="E23" s="295"/>
      <c r="F23" s="705">
        <v>1662979843.0092237</v>
      </c>
      <c r="G23" s="705">
        <v>4523769542.9463644</v>
      </c>
      <c r="H23" s="705">
        <v>6186749385.9555883</v>
      </c>
      <c r="I23" s="705">
        <v>1655784066.9514623</v>
      </c>
      <c r="J23" s="705">
        <v>2735214307.3424025</v>
      </c>
      <c r="K23" s="706">
        <v>4390998374.2938652</v>
      </c>
    </row>
    <row r="24" spans="1:11" ht="13.5" thickBot="1">
      <c r="A24" s="290">
        <v>14</v>
      </c>
      <c r="B24" s="287" t="s">
        <v>505</v>
      </c>
      <c r="C24" s="311"/>
      <c r="D24" s="293"/>
      <c r="E24" s="294"/>
      <c r="F24" s="707">
        <v>1383568475.1759253</v>
      </c>
      <c r="G24" s="707">
        <v>3209400775.2499099</v>
      </c>
      <c r="H24" s="707">
        <v>4592969250.4258356</v>
      </c>
      <c r="I24" s="707">
        <v>924944314.34495068</v>
      </c>
      <c r="J24" s="707">
        <v>893722622.8791703</v>
      </c>
      <c r="K24" s="708">
        <v>1252195613.8913558</v>
      </c>
    </row>
    <row r="25" spans="1:11" ht="13.5" thickBot="1">
      <c r="A25" s="291">
        <v>15</v>
      </c>
      <c r="B25" s="288" t="s">
        <v>506</v>
      </c>
      <c r="C25" s="292"/>
      <c r="D25" s="292"/>
      <c r="E25" s="292"/>
      <c r="F25" s="703">
        <v>1.2019497934843957</v>
      </c>
      <c r="G25" s="703">
        <v>1.4095371253825746</v>
      </c>
      <c r="H25" s="703">
        <v>1.3470043121629838</v>
      </c>
      <c r="I25" s="703">
        <v>1.7901445971091734</v>
      </c>
      <c r="J25" s="703">
        <v>3.0604733922151128</v>
      </c>
      <c r="K25" s="704">
        <v>3.5066393186351164</v>
      </c>
    </row>
    <row r="28" spans="1:11" ht="38.25">
      <c r="B28" s="22" t="s">
        <v>550</v>
      </c>
    </row>
    <row r="32" spans="1:11">
      <c r="C32" s="702"/>
      <c r="D32" s="702"/>
      <c r="E32" s="702"/>
      <c r="F32" s="702"/>
      <c r="G32" s="702"/>
      <c r="H32" s="702"/>
      <c r="I32" s="702"/>
      <c r="J32" s="702"/>
      <c r="K32" s="702"/>
    </row>
    <row r="33" spans="3:11">
      <c r="C33" s="702"/>
      <c r="D33" s="702"/>
      <c r="E33" s="702"/>
      <c r="F33" s="702"/>
      <c r="G33" s="702"/>
      <c r="H33" s="702"/>
      <c r="I33" s="702"/>
      <c r="J33" s="702"/>
      <c r="K33" s="702"/>
    </row>
    <row r="34" spans="3:11">
      <c r="C34" s="702"/>
      <c r="D34" s="702"/>
      <c r="E34" s="702"/>
      <c r="F34" s="702"/>
      <c r="G34" s="702"/>
      <c r="H34" s="702"/>
      <c r="I34" s="702"/>
      <c r="J34" s="702"/>
      <c r="K34" s="702"/>
    </row>
    <row r="35" spans="3:11">
      <c r="C35" s="702"/>
      <c r="D35" s="702"/>
      <c r="E35" s="702"/>
      <c r="F35" s="702"/>
      <c r="G35" s="702"/>
      <c r="H35" s="702"/>
      <c r="I35" s="702"/>
      <c r="J35" s="702"/>
      <c r="K35" s="702"/>
    </row>
    <row r="36" spans="3:11">
      <c r="C36" s="702"/>
      <c r="D36" s="702"/>
      <c r="E36" s="702"/>
      <c r="F36" s="702"/>
      <c r="G36" s="702"/>
      <c r="H36" s="702"/>
      <c r="I36" s="702"/>
      <c r="J36" s="702"/>
      <c r="K36" s="702"/>
    </row>
    <row r="37" spans="3:11">
      <c r="C37" s="702"/>
      <c r="D37" s="702"/>
      <c r="E37" s="702"/>
      <c r="F37" s="702"/>
      <c r="G37" s="702"/>
      <c r="H37" s="702"/>
      <c r="I37" s="702"/>
      <c r="J37" s="702"/>
      <c r="K37" s="702"/>
    </row>
    <row r="38" spans="3:11">
      <c r="C38" s="702"/>
      <c r="D38" s="702"/>
      <c r="E38" s="702"/>
      <c r="F38" s="702"/>
      <c r="G38" s="702"/>
      <c r="H38" s="702"/>
      <c r="I38" s="702"/>
      <c r="J38" s="702"/>
      <c r="K38" s="702"/>
    </row>
    <row r="39" spans="3:11">
      <c r="C39" s="702"/>
      <c r="D39" s="702"/>
      <c r="E39" s="702"/>
      <c r="F39" s="702"/>
      <c r="G39" s="702"/>
      <c r="H39" s="702"/>
      <c r="I39" s="702"/>
      <c r="J39" s="702"/>
      <c r="K39" s="702"/>
    </row>
    <row r="40" spans="3:11">
      <c r="C40" s="702"/>
      <c r="D40" s="702"/>
      <c r="E40" s="702"/>
      <c r="F40" s="702"/>
      <c r="G40" s="702"/>
      <c r="H40" s="702"/>
      <c r="I40" s="702"/>
      <c r="J40" s="702"/>
      <c r="K40" s="702"/>
    </row>
    <row r="41" spans="3:11">
      <c r="C41" s="702"/>
      <c r="D41" s="702"/>
      <c r="E41" s="702"/>
      <c r="F41" s="702"/>
      <c r="G41" s="702"/>
      <c r="H41" s="702"/>
      <c r="I41" s="702"/>
      <c r="J41" s="702"/>
      <c r="K41" s="702"/>
    </row>
    <row r="42" spans="3:11">
      <c r="C42" s="702"/>
      <c r="D42" s="702"/>
      <c r="E42" s="702"/>
      <c r="F42" s="702"/>
      <c r="G42" s="702"/>
      <c r="H42" s="702"/>
      <c r="I42" s="702"/>
      <c r="J42" s="702"/>
      <c r="K42" s="702"/>
    </row>
    <row r="43" spans="3:11">
      <c r="C43" s="702"/>
      <c r="D43" s="702"/>
      <c r="E43" s="702"/>
      <c r="F43" s="702"/>
      <c r="G43" s="702"/>
      <c r="H43" s="702"/>
      <c r="I43" s="702"/>
      <c r="J43" s="702"/>
      <c r="K43" s="702"/>
    </row>
    <row r="44" spans="3:11">
      <c r="C44" s="702"/>
      <c r="D44" s="702"/>
      <c r="E44" s="702"/>
      <c r="F44" s="702"/>
      <c r="G44" s="702"/>
      <c r="H44" s="702"/>
      <c r="I44" s="702"/>
      <c r="J44" s="702"/>
      <c r="K44" s="702"/>
    </row>
    <row r="45" spans="3:11">
      <c r="C45" s="702"/>
      <c r="D45" s="702"/>
      <c r="E45" s="702"/>
      <c r="F45" s="702"/>
      <c r="G45" s="702"/>
      <c r="H45" s="702"/>
      <c r="I45" s="702"/>
      <c r="J45" s="702"/>
      <c r="K45" s="702"/>
    </row>
    <row r="46" spans="3:11">
      <c r="C46" s="702"/>
      <c r="D46" s="702"/>
      <c r="E46" s="702"/>
      <c r="F46" s="702"/>
      <c r="G46" s="702"/>
      <c r="H46" s="702"/>
      <c r="I46" s="702"/>
      <c r="J46" s="702"/>
      <c r="K46" s="702"/>
    </row>
    <row r="47" spans="3:11">
      <c r="C47" s="702"/>
      <c r="D47" s="702"/>
      <c r="E47" s="702"/>
      <c r="F47" s="702"/>
      <c r="G47" s="702"/>
      <c r="H47" s="702"/>
      <c r="I47" s="702"/>
      <c r="J47" s="702"/>
      <c r="K47" s="702"/>
    </row>
    <row r="48" spans="3:11">
      <c r="C48" s="702"/>
      <c r="D48" s="702"/>
      <c r="E48" s="702"/>
      <c r="F48" s="702"/>
      <c r="G48" s="702"/>
      <c r="H48" s="702"/>
      <c r="I48" s="702"/>
      <c r="J48" s="702"/>
      <c r="K48" s="702"/>
    </row>
    <row r="49" spans="3:11">
      <c r="C49" s="702"/>
      <c r="D49" s="702"/>
      <c r="E49" s="702"/>
      <c r="F49" s="702"/>
      <c r="G49" s="702"/>
      <c r="H49" s="702"/>
      <c r="I49" s="702"/>
      <c r="J49" s="702"/>
      <c r="K49" s="702"/>
    </row>
    <row r="50" spans="3:11">
      <c r="C50" s="702"/>
      <c r="D50" s="702"/>
      <c r="E50" s="702"/>
      <c r="F50" s="702"/>
      <c r="G50" s="702"/>
      <c r="H50" s="702"/>
      <c r="I50" s="702"/>
      <c r="J50" s="702"/>
      <c r="K50" s="702"/>
    </row>
    <row r="51" spans="3:11">
      <c r="C51" s="702"/>
      <c r="D51" s="702"/>
      <c r="E51" s="702"/>
      <c r="F51" s="702"/>
      <c r="G51" s="702"/>
      <c r="H51" s="702"/>
      <c r="I51" s="702"/>
      <c r="J51" s="702"/>
      <c r="K51" s="702"/>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39"/>
  <sheetViews>
    <sheetView zoomScale="90" zoomScaleNormal="90" workbookViewId="0">
      <pane xSplit="1" ySplit="5" topLeftCell="B6" activePane="bottomRight" state="frozen"/>
      <selection pane="topRight"/>
      <selection pane="bottomLeft"/>
      <selection pane="bottomRight" activeCell="C7" sqref="C7:N21"/>
    </sheetView>
  </sheetViews>
  <sheetFormatPr defaultColWidth="9.140625" defaultRowHeight="15"/>
  <cols>
    <col min="1" max="1" width="10.5703125" style="66" bestFit="1" customWidth="1"/>
    <col min="2" max="2" width="59.140625" style="66" customWidth="1"/>
    <col min="3" max="3" width="14.85546875" style="66" bestFit="1" customWidth="1"/>
    <col min="4" max="4" width="10" style="66" bestFit="1" customWidth="1"/>
    <col min="5" max="5" width="18.42578125" style="66" bestFit="1" customWidth="1"/>
    <col min="6" max="13" width="10.5703125" style="66" customWidth="1"/>
    <col min="14" max="14" width="31" style="66" bestFit="1" customWidth="1"/>
    <col min="15" max="16384" width="9.140625" style="11"/>
  </cols>
  <sheetData>
    <row r="1" spans="1:14" s="726" customFormat="1">
      <c r="A1" s="724" t="s">
        <v>188</v>
      </c>
      <c r="B1" s="725" t="str">
        <f>Info!C2</f>
        <v>სს თიბისი ბანკი</v>
      </c>
      <c r="C1" s="725"/>
      <c r="D1" s="725"/>
      <c r="E1" s="725"/>
      <c r="F1" s="725"/>
      <c r="G1" s="725"/>
      <c r="H1" s="725"/>
      <c r="I1" s="725"/>
      <c r="J1" s="725"/>
      <c r="K1" s="725"/>
      <c r="L1" s="725"/>
      <c r="M1" s="725"/>
      <c r="N1" s="725"/>
    </row>
    <row r="2" spans="1:14" s="726" customFormat="1" ht="14.25" customHeight="1">
      <c r="A2" s="725" t="s">
        <v>189</v>
      </c>
      <c r="B2" s="694">
        <f>'1. key ratios'!B2</f>
        <v>44834</v>
      </c>
      <c r="C2" s="725"/>
      <c r="D2" s="725"/>
      <c r="E2" s="725"/>
      <c r="F2" s="725"/>
      <c r="G2" s="725"/>
      <c r="H2" s="725"/>
      <c r="I2" s="725"/>
      <c r="J2" s="725"/>
      <c r="K2" s="725"/>
      <c r="L2" s="725"/>
      <c r="M2" s="725"/>
      <c r="N2" s="725"/>
    </row>
    <row r="3" spans="1:14" ht="14.25" customHeight="1"/>
    <row r="4" spans="1:14" ht="15.75" thickBot="1">
      <c r="A4" s="2" t="s">
        <v>417</v>
      </c>
      <c r="B4" s="90" t="s">
        <v>77</v>
      </c>
    </row>
    <row r="5" spans="1:14" s="24" customFormat="1" ht="12.75">
      <c r="A5" s="167"/>
      <c r="B5" s="168"/>
      <c r="C5" s="169" t="s">
        <v>0</v>
      </c>
      <c r="D5" s="169" t="s">
        <v>1</v>
      </c>
      <c r="E5" s="169" t="s">
        <v>2</v>
      </c>
      <c r="F5" s="169" t="s">
        <v>3</v>
      </c>
      <c r="G5" s="169" t="s">
        <v>4</v>
      </c>
      <c r="H5" s="169" t="s">
        <v>5</v>
      </c>
      <c r="I5" s="169" t="s">
        <v>237</v>
      </c>
      <c r="J5" s="169" t="s">
        <v>238</v>
      </c>
      <c r="K5" s="169" t="s">
        <v>239</v>
      </c>
      <c r="L5" s="169" t="s">
        <v>240</v>
      </c>
      <c r="M5" s="169" t="s">
        <v>241</v>
      </c>
      <c r="N5" s="170" t="s">
        <v>242</v>
      </c>
    </row>
    <row r="6" spans="1:14" ht="45">
      <c r="A6" s="161"/>
      <c r="B6" s="102"/>
      <c r="C6" s="103" t="s">
        <v>87</v>
      </c>
      <c r="D6" s="104" t="s">
        <v>76</v>
      </c>
      <c r="E6" s="105" t="s">
        <v>86</v>
      </c>
      <c r="F6" s="106">
        <v>0</v>
      </c>
      <c r="G6" s="106">
        <v>0.2</v>
      </c>
      <c r="H6" s="106">
        <v>0.35</v>
      </c>
      <c r="I6" s="106">
        <v>0.5</v>
      </c>
      <c r="J6" s="106">
        <v>0.75</v>
      </c>
      <c r="K6" s="106">
        <v>1</v>
      </c>
      <c r="L6" s="106">
        <v>1.5</v>
      </c>
      <c r="M6" s="106">
        <v>2.5</v>
      </c>
      <c r="N6" s="162" t="s">
        <v>77</v>
      </c>
    </row>
    <row r="7" spans="1:14">
      <c r="A7" s="163">
        <v>1</v>
      </c>
      <c r="B7" s="107" t="s">
        <v>78</v>
      </c>
      <c r="C7" s="753">
        <v>3873517718.2066007</v>
      </c>
      <c r="D7" s="754"/>
      <c r="E7" s="755">
        <v>118647205.98813801</v>
      </c>
      <c r="F7" s="753">
        <v>5960641.5788000003</v>
      </c>
      <c r="G7" s="753">
        <v>26662026.932300001</v>
      </c>
      <c r="H7" s="753">
        <v>0</v>
      </c>
      <c r="I7" s="753">
        <v>40488546.139200002</v>
      </c>
      <c r="J7" s="753">
        <v>0</v>
      </c>
      <c r="K7" s="753">
        <v>45535991.338107981</v>
      </c>
      <c r="L7" s="753">
        <v>0</v>
      </c>
      <c r="M7" s="753">
        <v>0</v>
      </c>
      <c r="N7" s="756">
        <v>71112669.794167981</v>
      </c>
    </row>
    <row r="8" spans="1:14">
      <c r="A8" s="163">
        <v>1.1000000000000001</v>
      </c>
      <c r="B8" s="108" t="s">
        <v>79</v>
      </c>
      <c r="C8" s="757">
        <v>2920636791.2800002</v>
      </c>
      <c r="D8" s="758">
        <v>0.02</v>
      </c>
      <c r="E8" s="755">
        <v>58412735.825600006</v>
      </c>
      <c r="F8" s="757">
        <v>0</v>
      </c>
      <c r="G8" s="757">
        <v>26662026.932300001</v>
      </c>
      <c r="H8" s="757">
        <v>0</v>
      </c>
      <c r="I8" s="757">
        <v>21903810.139199998</v>
      </c>
      <c r="J8" s="757">
        <v>0</v>
      </c>
      <c r="K8" s="757">
        <v>9846898.7544079777</v>
      </c>
      <c r="L8" s="757">
        <v>0</v>
      </c>
      <c r="M8" s="757">
        <v>0</v>
      </c>
      <c r="N8" s="756">
        <v>26131209.210467979</v>
      </c>
    </row>
    <row r="9" spans="1:14">
      <c r="A9" s="163">
        <v>1.2</v>
      </c>
      <c r="B9" s="108" t="s">
        <v>80</v>
      </c>
      <c r="C9" s="757">
        <v>618352155.60660005</v>
      </c>
      <c r="D9" s="758">
        <v>0.05</v>
      </c>
      <c r="E9" s="755">
        <v>30917607.780330002</v>
      </c>
      <c r="F9" s="757">
        <v>0</v>
      </c>
      <c r="G9" s="757">
        <v>0</v>
      </c>
      <c r="H9" s="757">
        <v>0</v>
      </c>
      <c r="I9" s="757">
        <v>3047840</v>
      </c>
      <c r="J9" s="757">
        <v>0</v>
      </c>
      <c r="K9" s="757">
        <v>27869767.780299999</v>
      </c>
      <c r="L9" s="757">
        <v>0</v>
      </c>
      <c r="M9" s="757">
        <v>0</v>
      </c>
      <c r="N9" s="756">
        <v>29393687.780299999</v>
      </c>
    </row>
    <row r="10" spans="1:14">
      <c r="A10" s="163">
        <v>1.3</v>
      </c>
      <c r="B10" s="108" t="s">
        <v>81</v>
      </c>
      <c r="C10" s="757">
        <v>291952760.04320002</v>
      </c>
      <c r="D10" s="758">
        <v>0.08</v>
      </c>
      <c r="E10" s="755">
        <v>23356220.803456001</v>
      </c>
      <c r="F10" s="757">
        <v>0</v>
      </c>
      <c r="G10" s="757">
        <v>0</v>
      </c>
      <c r="H10" s="757">
        <v>0</v>
      </c>
      <c r="I10" s="757">
        <v>15536896</v>
      </c>
      <c r="J10" s="757">
        <v>0</v>
      </c>
      <c r="K10" s="757">
        <v>7819324.8033999996</v>
      </c>
      <c r="L10" s="757">
        <v>0</v>
      </c>
      <c r="M10" s="757">
        <v>0</v>
      </c>
      <c r="N10" s="756">
        <v>15587772.803399999</v>
      </c>
    </row>
    <row r="11" spans="1:14">
      <c r="A11" s="163">
        <v>1.4</v>
      </c>
      <c r="B11" s="108" t="s">
        <v>82</v>
      </c>
      <c r="C11" s="757">
        <v>0</v>
      </c>
      <c r="D11" s="758">
        <v>0.11</v>
      </c>
      <c r="E11" s="755">
        <v>0</v>
      </c>
      <c r="F11" s="757">
        <v>0</v>
      </c>
      <c r="G11" s="757">
        <v>0</v>
      </c>
      <c r="H11" s="757">
        <v>0</v>
      </c>
      <c r="I11" s="757">
        <v>0</v>
      </c>
      <c r="J11" s="757">
        <v>0</v>
      </c>
      <c r="K11" s="757">
        <v>0</v>
      </c>
      <c r="L11" s="757">
        <v>0</v>
      </c>
      <c r="M11" s="757">
        <v>0</v>
      </c>
      <c r="N11" s="756">
        <v>0</v>
      </c>
    </row>
    <row r="12" spans="1:14">
      <c r="A12" s="163">
        <v>1.5</v>
      </c>
      <c r="B12" s="108" t="s">
        <v>83</v>
      </c>
      <c r="C12" s="757">
        <v>42576011.276799999</v>
      </c>
      <c r="D12" s="758">
        <v>0.14000000000000001</v>
      </c>
      <c r="E12" s="755">
        <v>5960641.5787520008</v>
      </c>
      <c r="F12" s="757">
        <v>5960641.5788000003</v>
      </c>
      <c r="G12" s="757">
        <v>0</v>
      </c>
      <c r="H12" s="757">
        <v>0</v>
      </c>
      <c r="I12" s="757">
        <v>0</v>
      </c>
      <c r="J12" s="757">
        <v>0</v>
      </c>
      <c r="K12" s="757">
        <v>0</v>
      </c>
      <c r="L12" s="757">
        <v>0</v>
      </c>
      <c r="M12" s="757">
        <v>0</v>
      </c>
      <c r="N12" s="756">
        <v>0</v>
      </c>
    </row>
    <row r="13" spans="1:14">
      <c r="A13" s="163">
        <v>1.6</v>
      </c>
      <c r="B13" s="109" t="s">
        <v>84</v>
      </c>
      <c r="C13" s="757">
        <v>0</v>
      </c>
      <c r="D13" s="759"/>
      <c r="E13" s="757"/>
      <c r="F13" s="757">
        <v>0</v>
      </c>
      <c r="G13" s="757">
        <v>0</v>
      </c>
      <c r="H13" s="757">
        <v>0</v>
      </c>
      <c r="I13" s="757">
        <v>0</v>
      </c>
      <c r="J13" s="757">
        <v>0</v>
      </c>
      <c r="K13" s="757">
        <v>0</v>
      </c>
      <c r="L13" s="757">
        <v>0</v>
      </c>
      <c r="M13" s="757">
        <v>0</v>
      </c>
      <c r="N13" s="756">
        <v>0</v>
      </c>
    </row>
    <row r="14" spans="1:14" ht="30">
      <c r="A14" s="163">
        <v>2</v>
      </c>
      <c r="B14" s="110" t="s">
        <v>85</v>
      </c>
      <c r="C14" s="753">
        <v>18138120</v>
      </c>
      <c r="D14" s="754"/>
      <c r="E14" s="755">
        <v>571625.60000000009</v>
      </c>
      <c r="F14" s="757">
        <v>0</v>
      </c>
      <c r="G14" s="757">
        <v>0</v>
      </c>
      <c r="H14" s="757">
        <v>0</v>
      </c>
      <c r="I14" s="757">
        <v>571625.60000000009</v>
      </c>
      <c r="J14" s="757">
        <v>0</v>
      </c>
      <c r="K14" s="757">
        <v>0</v>
      </c>
      <c r="L14" s="757">
        <v>0</v>
      </c>
      <c r="M14" s="757">
        <v>0</v>
      </c>
      <c r="N14" s="756">
        <v>285812.80000000005</v>
      </c>
    </row>
    <row r="15" spans="1:14">
      <c r="A15" s="163">
        <v>2.1</v>
      </c>
      <c r="B15" s="109" t="s">
        <v>79</v>
      </c>
      <c r="C15" s="757">
        <v>0</v>
      </c>
      <c r="D15" s="758">
        <v>5.0000000000000001E-3</v>
      </c>
      <c r="E15" s="755">
        <v>0</v>
      </c>
      <c r="F15" s="757">
        <v>0</v>
      </c>
      <c r="G15" s="757">
        <v>0</v>
      </c>
      <c r="H15" s="757">
        <v>0</v>
      </c>
      <c r="I15" s="757">
        <v>0</v>
      </c>
      <c r="J15" s="757">
        <v>0</v>
      </c>
      <c r="K15" s="757">
        <v>0</v>
      </c>
      <c r="L15" s="757">
        <v>0</v>
      </c>
      <c r="M15" s="757">
        <v>0</v>
      </c>
      <c r="N15" s="756">
        <v>0</v>
      </c>
    </row>
    <row r="16" spans="1:14">
      <c r="A16" s="163">
        <v>2.2000000000000002</v>
      </c>
      <c r="B16" s="109" t="s">
        <v>80</v>
      </c>
      <c r="C16" s="757">
        <v>0</v>
      </c>
      <c r="D16" s="758">
        <v>0.01</v>
      </c>
      <c r="E16" s="755">
        <v>0</v>
      </c>
      <c r="F16" s="757">
        <v>0</v>
      </c>
      <c r="G16" s="757">
        <v>0</v>
      </c>
      <c r="H16" s="757">
        <v>0</v>
      </c>
      <c r="I16" s="757">
        <v>0</v>
      </c>
      <c r="J16" s="757">
        <v>0</v>
      </c>
      <c r="K16" s="757">
        <v>0</v>
      </c>
      <c r="L16" s="757">
        <v>0</v>
      </c>
      <c r="M16" s="757">
        <v>0</v>
      </c>
      <c r="N16" s="756">
        <v>0</v>
      </c>
    </row>
    <row r="17" spans="1:14">
      <c r="A17" s="163">
        <v>2.2999999999999998</v>
      </c>
      <c r="B17" s="109" t="s">
        <v>81</v>
      </c>
      <c r="C17" s="757">
        <v>7694960</v>
      </c>
      <c r="D17" s="758">
        <v>0.02</v>
      </c>
      <c r="E17" s="755">
        <v>153899.20000000001</v>
      </c>
      <c r="F17" s="757">
        <v>0</v>
      </c>
      <c r="G17" s="757">
        <v>0</v>
      </c>
      <c r="H17" s="757">
        <v>0</v>
      </c>
      <c r="I17" s="757">
        <v>153899.20000000001</v>
      </c>
      <c r="J17" s="757">
        <v>0</v>
      </c>
      <c r="K17" s="757">
        <v>0</v>
      </c>
      <c r="L17" s="757">
        <v>0</v>
      </c>
      <c r="M17" s="757">
        <v>0</v>
      </c>
      <c r="N17" s="756">
        <v>76949.600000000006</v>
      </c>
    </row>
    <row r="18" spans="1:14">
      <c r="A18" s="163">
        <v>2.4</v>
      </c>
      <c r="B18" s="109" t="s">
        <v>82</v>
      </c>
      <c r="C18" s="757">
        <v>0</v>
      </c>
      <c r="D18" s="758">
        <v>0.03</v>
      </c>
      <c r="E18" s="755">
        <v>0</v>
      </c>
      <c r="F18" s="757">
        <v>0</v>
      </c>
      <c r="G18" s="757">
        <v>0</v>
      </c>
      <c r="H18" s="757">
        <v>0</v>
      </c>
      <c r="I18" s="757">
        <v>0</v>
      </c>
      <c r="J18" s="757">
        <v>0</v>
      </c>
      <c r="K18" s="757">
        <v>0</v>
      </c>
      <c r="L18" s="757">
        <v>0</v>
      </c>
      <c r="M18" s="757">
        <v>0</v>
      </c>
      <c r="N18" s="756">
        <v>0</v>
      </c>
    </row>
    <row r="19" spans="1:14">
      <c r="A19" s="163">
        <v>2.5</v>
      </c>
      <c r="B19" s="109" t="s">
        <v>83</v>
      </c>
      <c r="C19" s="757">
        <v>10443160</v>
      </c>
      <c r="D19" s="758">
        <v>0.04</v>
      </c>
      <c r="E19" s="755">
        <v>417726.4</v>
      </c>
      <c r="F19" s="757">
        <v>0</v>
      </c>
      <c r="G19" s="757">
        <v>0</v>
      </c>
      <c r="H19" s="757">
        <v>0</v>
      </c>
      <c r="I19" s="757">
        <v>417726.4</v>
      </c>
      <c r="J19" s="757">
        <v>0</v>
      </c>
      <c r="K19" s="757">
        <v>0</v>
      </c>
      <c r="L19" s="757">
        <v>0</v>
      </c>
      <c r="M19" s="757">
        <v>0</v>
      </c>
      <c r="N19" s="756">
        <v>208863.2</v>
      </c>
    </row>
    <row r="20" spans="1:14">
      <c r="A20" s="163">
        <v>2.6</v>
      </c>
      <c r="B20" s="109" t="s">
        <v>84</v>
      </c>
      <c r="C20" s="757">
        <v>0</v>
      </c>
      <c r="D20" s="759"/>
      <c r="E20" s="757">
        <v>0</v>
      </c>
      <c r="F20" s="757">
        <v>0</v>
      </c>
      <c r="G20" s="757">
        <v>0</v>
      </c>
      <c r="H20" s="757">
        <v>0</v>
      </c>
      <c r="I20" s="757">
        <v>0</v>
      </c>
      <c r="J20" s="757">
        <v>0</v>
      </c>
      <c r="K20" s="757">
        <v>0</v>
      </c>
      <c r="L20" s="757">
        <v>0</v>
      </c>
      <c r="M20" s="757">
        <v>0</v>
      </c>
      <c r="N20" s="756">
        <v>0</v>
      </c>
    </row>
    <row r="21" spans="1:14" ht="15.75" thickBot="1">
      <c r="A21" s="164">
        <v>3</v>
      </c>
      <c r="B21" s="165" t="s">
        <v>68</v>
      </c>
      <c r="C21" s="266">
        <v>3891655838.2066007</v>
      </c>
      <c r="D21" s="166"/>
      <c r="E21" s="267">
        <v>119218831.588138</v>
      </c>
      <c r="F21" s="757">
        <v>0</v>
      </c>
      <c r="G21" s="757">
        <v>0</v>
      </c>
      <c r="H21" s="757">
        <v>0</v>
      </c>
      <c r="I21" s="757">
        <v>0</v>
      </c>
      <c r="J21" s="757">
        <v>0</v>
      </c>
      <c r="K21" s="757">
        <v>0</v>
      </c>
      <c r="L21" s="757">
        <v>0</v>
      </c>
      <c r="M21" s="757">
        <v>0</v>
      </c>
      <c r="N21" s="756">
        <v>71398482.594167978</v>
      </c>
    </row>
    <row r="22" spans="1:14">
      <c r="E22" s="268"/>
      <c r="F22" s="268"/>
      <c r="G22" s="268"/>
      <c r="H22" s="268"/>
      <c r="I22" s="268"/>
      <c r="J22" s="268"/>
      <c r="K22" s="268"/>
      <c r="L22" s="268"/>
      <c r="M22" s="268"/>
    </row>
    <row r="25" spans="1:14">
      <c r="C25" s="268"/>
      <c r="D25" s="268"/>
      <c r="E25" s="268"/>
      <c r="F25" s="268"/>
      <c r="G25" s="268"/>
      <c r="H25" s="268"/>
      <c r="I25" s="268"/>
      <c r="J25" s="268"/>
      <c r="K25" s="268"/>
      <c r="L25" s="268"/>
      <c r="M25" s="268"/>
      <c r="N25" s="268"/>
    </row>
    <row r="26" spans="1:14">
      <c r="C26" s="268"/>
      <c r="D26" s="268"/>
      <c r="E26" s="268"/>
      <c r="F26" s="268"/>
      <c r="G26" s="268"/>
      <c r="H26" s="268"/>
      <c r="I26" s="268"/>
      <c r="J26" s="268"/>
      <c r="K26" s="268"/>
      <c r="L26" s="268"/>
      <c r="M26" s="268"/>
      <c r="N26" s="268"/>
    </row>
    <row r="27" spans="1:14">
      <c r="C27" s="268"/>
      <c r="D27" s="268"/>
      <c r="E27" s="268"/>
      <c r="F27" s="268"/>
      <c r="G27" s="268"/>
      <c r="H27" s="268"/>
      <c r="I27" s="268"/>
      <c r="J27" s="268"/>
      <c r="K27" s="268"/>
      <c r="L27" s="268"/>
      <c r="M27" s="268"/>
      <c r="N27" s="268"/>
    </row>
    <row r="28" spans="1:14">
      <c r="C28" s="268"/>
      <c r="D28" s="268"/>
      <c r="E28" s="268"/>
      <c r="F28" s="268"/>
      <c r="G28" s="268"/>
      <c r="H28" s="268"/>
      <c r="I28" s="268"/>
      <c r="J28" s="268"/>
      <c r="K28" s="268"/>
      <c r="L28" s="268"/>
      <c r="M28" s="268"/>
      <c r="N28" s="268"/>
    </row>
    <row r="29" spans="1:14">
      <c r="C29" s="268"/>
      <c r="D29" s="268"/>
      <c r="E29" s="268"/>
      <c r="F29" s="268"/>
      <c r="G29" s="268"/>
      <c r="H29" s="268"/>
      <c r="I29" s="268"/>
      <c r="J29" s="268"/>
      <c r="K29" s="268"/>
      <c r="L29" s="268"/>
      <c r="M29" s="268"/>
      <c r="N29" s="268"/>
    </row>
    <row r="30" spans="1:14">
      <c r="C30" s="268"/>
      <c r="D30" s="268"/>
      <c r="E30" s="268"/>
      <c r="F30" s="268"/>
      <c r="G30" s="268"/>
      <c r="H30" s="268"/>
      <c r="I30" s="268"/>
      <c r="J30" s="268"/>
      <c r="K30" s="268"/>
      <c r="L30" s="268"/>
      <c r="M30" s="268"/>
      <c r="N30" s="268"/>
    </row>
    <row r="31" spans="1:14">
      <c r="C31" s="268"/>
      <c r="D31" s="268"/>
      <c r="E31" s="268"/>
      <c r="F31" s="268"/>
      <c r="G31" s="268"/>
      <c r="H31" s="268"/>
      <c r="I31" s="268"/>
      <c r="J31" s="268"/>
      <c r="K31" s="268"/>
      <c r="L31" s="268"/>
      <c r="M31" s="268"/>
      <c r="N31" s="268"/>
    </row>
    <row r="32" spans="1:14">
      <c r="C32" s="268"/>
      <c r="D32" s="268"/>
      <c r="E32" s="268"/>
      <c r="F32" s="268"/>
      <c r="G32" s="268"/>
      <c r="H32" s="268"/>
      <c r="I32" s="268"/>
      <c r="J32" s="268"/>
      <c r="K32" s="268"/>
      <c r="L32" s="268"/>
      <c r="M32" s="268"/>
      <c r="N32" s="268"/>
    </row>
    <row r="33" spans="3:14">
      <c r="C33" s="268"/>
      <c r="D33" s="268"/>
      <c r="E33" s="268"/>
      <c r="F33" s="268"/>
      <c r="G33" s="268"/>
      <c r="H33" s="268"/>
      <c r="I33" s="268"/>
      <c r="J33" s="268"/>
      <c r="K33" s="268"/>
      <c r="L33" s="268"/>
      <c r="M33" s="268"/>
      <c r="N33" s="268"/>
    </row>
    <row r="34" spans="3:14">
      <c r="C34" s="268"/>
      <c r="D34" s="268"/>
      <c r="E34" s="268"/>
      <c r="F34" s="268"/>
      <c r="G34" s="268"/>
      <c r="H34" s="268"/>
      <c r="I34" s="268"/>
      <c r="J34" s="268"/>
      <c r="K34" s="268"/>
      <c r="L34" s="268"/>
      <c r="M34" s="268"/>
      <c r="N34" s="268"/>
    </row>
    <row r="35" spans="3:14">
      <c r="C35" s="268"/>
      <c r="D35" s="268"/>
      <c r="E35" s="268"/>
      <c r="F35" s="268"/>
      <c r="G35" s="268"/>
      <c r="H35" s="268"/>
      <c r="I35" s="268"/>
      <c r="J35" s="268"/>
      <c r="K35" s="268"/>
      <c r="L35" s="268"/>
      <c r="M35" s="268"/>
      <c r="N35" s="268"/>
    </row>
    <row r="36" spans="3:14">
      <c r="C36" s="268"/>
      <c r="D36" s="268"/>
      <c r="E36" s="268"/>
      <c r="F36" s="268"/>
      <c r="G36" s="268"/>
      <c r="H36" s="268"/>
      <c r="I36" s="268"/>
      <c r="J36" s="268"/>
      <c r="K36" s="268"/>
      <c r="L36" s="268"/>
      <c r="M36" s="268"/>
      <c r="N36" s="268"/>
    </row>
    <row r="37" spans="3:14">
      <c r="C37" s="268"/>
      <c r="D37" s="268"/>
      <c r="E37" s="268"/>
      <c r="F37" s="268"/>
      <c r="G37" s="268"/>
      <c r="H37" s="268"/>
      <c r="I37" s="268"/>
      <c r="J37" s="268"/>
      <c r="K37" s="268"/>
      <c r="L37" s="268"/>
      <c r="M37" s="268"/>
      <c r="N37" s="268"/>
    </row>
    <row r="38" spans="3:14">
      <c r="C38" s="268"/>
      <c r="D38" s="268"/>
      <c r="E38" s="268"/>
      <c r="F38" s="268"/>
      <c r="G38" s="268"/>
      <c r="H38" s="268"/>
      <c r="I38" s="268"/>
      <c r="J38" s="268"/>
      <c r="K38" s="268"/>
      <c r="L38" s="268"/>
      <c r="M38" s="268"/>
      <c r="N38" s="268"/>
    </row>
    <row r="39" spans="3:14">
      <c r="C39" s="268"/>
      <c r="D39" s="268"/>
      <c r="E39" s="268"/>
      <c r="F39" s="268"/>
      <c r="G39" s="268"/>
      <c r="H39" s="268"/>
      <c r="I39" s="268"/>
      <c r="J39" s="268"/>
      <c r="K39" s="268"/>
      <c r="L39" s="268"/>
      <c r="M39" s="268"/>
      <c r="N39" s="268"/>
    </row>
  </sheetData>
  <conditionalFormatting sqref="E8:E12">
    <cfRule type="expression" dxfId="19" priority="2">
      <formula>(C8*D8)&lt;&gt;SUM(#REF!)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C6" sqref="C6:C38"/>
    </sheetView>
  </sheetViews>
  <sheetFormatPr defaultRowHeight="15"/>
  <cols>
    <col min="1" max="1" width="11.42578125" customWidth="1"/>
    <col min="2" max="2" width="76.85546875" style="4" customWidth="1"/>
    <col min="3" max="3" width="14.5703125" bestFit="1" customWidth="1"/>
  </cols>
  <sheetData>
    <row r="1" spans="1:4" s="716" customFormat="1">
      <c r="A1" s="715" t="s">
        <v>188</v>
      </c>
      <c r="B1" s="716" t="str">
        <f>Info!C2</f>
        <v>სს თიბისი ბანკი</v>
      </c>
    </row>
    <row r="2" spans="1:4" s="716" customFormat="1">
      <c r="A2" s="715" t="s">
        <v>189</v>
      </c>
      <c r="B2" s="694">
        <f>'1. key ratios'!B2</f>
        <v>44834</v>
      </c>
    </row>
    <row r="3" spans="1:4">
      <c r="A3" s="302"/>
      <c r="B3"/>
    </row>
    <row r="4" spans="1:4">
      <c r="A4" s="302" t="s">
        <v>595</v>
      </c>
      <c r="B4" t="s">
        <v>554</v>
      </c>
    </row>
    <row r="5" spans="1:4">
      <c r="A5" s="356"/>
      <c r="B5" s="356" t="s">
        <v>555</v>
      </c>
      <c r="C5" s="368"/>
    </row>
    <row r="6" spans="1:4">
      <c r="A6" s="357">
        <v>1</v>
      </c>
      <c r="B6" s="369" t="s">
        <v>607</v>
      </c>
      <c r="C6" s="370">
        <v>26555492963.731655</v>
      </c>
      <c r="D6" s="672"/>
    </row>
    <row r="7" spans="1:4">
      <c r="A7" s="357">
        <v>2</v>
      </c>
      <c r="B7" s="369" t="s">
        <v>556</v>
      </c>
      <c r="C7" s="370">
        <v>-309369009.78999996</v>
      </c>
      <c r="D7" s="672"/>
    </row>
    <row r="8" spans="1:4">
      <c r="A8" s="358">
        <v>3</v>
      </c>
      <c r="B8" s="371" t="s">
        <v>557</v>
      </c>
      <c r="C8" s="372">
        <v>26246123953.941654</v>
      </c>
      <c r="D8" s="672"/>
    </row>
    <row r="9" spans="1:4">
      <c r="A9" s="359"/>
      <c r="B9" s="359" t="s">
        <v>558</v>
      </c>
      <c r="C9" s="373"/>
      <c r="D9" s="672"/>
    </row>
    <row r="10" spans="1:4">
      <c r="A10" s="360">
        <v>4</v>
      </c>
      <c r="B10" s="374" t="s">
        <v>559</v>
      </c>
      <c r="C10" s="370"/>
      <c r="D10" s="672"/>
    </row>
    <row r="11" spans="1:4">
      <c r="A11" s="360">
        <v>5</v>
      </c>
      <c r="B11" s="375" t="s">
        <v>560</v>
      </c>
      <c r="C11" s="370"/>
      <c r="D11" s="672"/>
    </row>
    <row r="12" spans="1:4">
      <c r="A12" s="360" t="s">
        <v>561</v>
      </c>
      <c r="B12" s="369" t="s">
        <v>562</v>
      </c>
      <c r="C12" s="372">
        <v>119218831.588138</v>
      </c>
      <c r="D12" s="672"/>
    </row>
    <row r="13" spans="1:4">
      <c r="A13" s="361">
        <v>6</v>
      </c>
      <c r="B13" s="376" t="s">
        <v>563</v>
      </c>
      <c r="C13" s="370"/>
      <c r="D13" s="672"/>
    </row>
    <row r="14" spans="1:4">
      <c r="A14" s="361">
        <v>7</v>
      </c>
      <c r="B14" s="377" t="s">
        <v>564</v>
      </c>
      <c r="C14" s="370"/>
      <c r="D14" s="672"/>
    </row>
    <row r="15" spans="1:4">
      <c r="A15" s="362">
        <v>8</v>
      </c>
      <c r="B15" s="369" t="s">
        <v>565</v>
      </c>
      <c r="C15" s="370"/>
      <c r="D15" s="672"/>
    </row>
    <row r="16" spans="1:4" ht="24">
      <c r="A16" s="361">
        <v>9</v>
      </c>
      <c r="B16" s="377" t="s">
        <v>566</v>
      </c>
      <c r="C16" s="370"/>
      <c r="D16" s="672"/>
    </row>
    <row r="17" spans="1:4">
      <c r="A17" s="361">
        <v>10</v>
      </c>
      <c r="B17" s="377" t="s">
        <v>567</v>
      </c>
      <c r="C17" s="370"/>
      <c r="D17" s="672"/>
    </row>
    <row r="18" spans="1:4">
      <c r="A18" s="363">
        <v>11</v>
      </c>
      <c r="B18" s="378" t="s">
        <v>568</v>
      </c>
      <c r="C18" s="372">
        <v>119218831.588138</v>
      </c>
      <c r="D18" s="672"/>
    </row>
    <row r="19" spans="1:4">
      <c r="A19" s="359"/>
      <c r="B19" s="359" t="s">
        <v>569</v>
      </c>
      <c r="C19" s="379"/>
      <c r="D19" s="672"/>
    </row>
    <row r="20" spans="1:4">
      <c r="A20" s="361">
        <v>12</v>
      </c>
      <c r="B20" s="374" t="s">
        <v>570</v>
      </c>
      <c r="C20" s="370"/>
      <c r="D20" s="672"/>
    </row>
    <row r="21" spans="1:4">
      <c r="A21" s="361">
        <v>13</v>
      </c>
      <c r="B21" s="374" t="s">
        <v>571</v>
      </c>
      <c r="C21" s="370"/>
      <c r="D21" s="672"/>
    </row>
    <row r="22" spans="1:4">
      <c r="A22" s="361">
        <v>14</v>
      </c>
      <c r="B22" s="374" t="s">
        <v>572</v>
      </c>
      <c r="C22" s="370"/>
      <c r="D22" s="672"/>
    </row>
    <row r="23" spans="1:4" ht="24">
      <c r="A23" s="361" t="s">
        <v>573</v>
      </c>
      <c r="B23" s="374" t="s">
        <v>574</v>
      </c>
      <c r="C23" s="370"/>
      <c r="D23" s="672"/>
    </row>
    <row r="24" spans="1:4">
      <c r="A24" s="361">
        <v>15</v>
      </c>
      <c r="B24" s="374" t="s">
        <v>575</v>
      </c>
      <c r="C24" s="370"/>
      <c r="D24" s="672"/>
    </row>
    <row r="25" spans="1:4">
      <c r="A25" s="361" t="s">
        <v>576</v>
      </c>
      <c r="B25" s="369" t="s">
        <v>577</v>
      </c>
      <c r="C25" s="370"/>
      <c r="D25" s="672"/>
    </row>
    <row r="26" spans="1:4">
      <c r="A26" s="363">
        <v>16</v>
      </c>
      <c r="B26" s="378" t="s">
        <v>578</v>
      </c>
      <c r="C26" s="372">
        <v>0</v>
      </c>
      <c r="D26" s="672"/>
    </row>
    <row r="27" spans="1:4">
      <c r="A27" s="359"/>
      <c r="B27" s="359" t="s">
        <v>579</v>
      </c>
      <c r="C27" s="373"/>
      <c r="D27" s="672"/>
    </row>
    <row r="28" spans="1:4">
      <c r="A28" s="360">
        <v>17</v>
      </c>
      <c r="B28" s="369" t="s">
        <v>580</v>
      </c>
      <c r="C28" s="370">
        <v>3081565007.3318996</v>
      </c>
      <c r="D28" s="672"/>
    </row>
    <row r="29" spans="1:4">
      <c r="A29" s="360">
        <v>18</v>
      </c>
      <c r="B29" s="369" t="s">
        <v>581</v>
      </c>
      <c r="C29" s="370">
        <v>-1689647383.3222513</v>
      </c>
      <c r="D29" s="672"/>
    </row>
    <row r="30" spans="1:4">
      <c r="A30" s="363">
        <v>19</v>
      </c>
      <c r="B30" s="378" t="s">
        <v>582</v>
      </c>
      <c r="C30" s="372">
        <v>1391917624.0096483</v>
      </c>
      <c r="D30" s="672"/>
    </row>
    <row r="31" spans="1:4">
      <c r="A31" s="364"/>
      <c r="B31" s="359" t="s">
        <v>583</v>
      </c>
      <c r="C31" s="373"/>
      <c r="D31" s="672"/>
    </row>
    <row r="32" spans="1:4">
      <c r="A32" s="360" t="s">
        <v>584</v>
      </c>
      <c r="B32" s="374" t="s">
        <v>585</v>
      </c>
      <c r="C32" s="380"/>
      <c r="D32" s="672"/>
    </row>
    <row r="33" spans="1:4">
      <c r="A33" s="360" t="s">
        <v>586</v>
      </c>
      <c r="B33" s="375" t="s">
        <v>587</v>
      </c>
      <c r="C33" s="380"/>
      <c r="D33" s="672"/>
    </row>
    <row r="34" spans="1:4">
      <c r="A34" s="359"/>
      <c r="B34" s="359" t="s">
        <v>588</v>
      </c>
      <c r="C34" s="373"/>
      <c r="D34" s="672"/>
    </row>
    <row r="35" spans="1:4">
      <c r="A35" s="363">
        <v>20</v>
      </c>
      <c r="B35" s="378" t="s">
        <v>89</v>
      </c>
      <c r="C35" s="372">
        <v>3693601108.6709704</v>
      </c>
      <c r="D35" s="672"/>
    </row>
    <row r="36" spans="1:4">
      <c r="A36" s="363">
        <v>21</v>
      </c>
      <c r="B36" s="378" t="s">
        <v>589</v>
      </c>
      <c r="C36" s="372">
        <v>27757260409.53944</v>
      </c>
      <c r="D36" s="672"/>
    </row>
    <row r="37" spans="1:4">
      <c r="A37" s="365"/>
      <c r="B37" s="365" t="s">
        <v>554</v>
      </c>
      <c r="C37" s="373"/>
      <c r="D37" s="672"/>
    </row>
    <row r="38" spans="1:4">
      <c r="A38" s="363">
        <v>22</v>
      </c>
      <c r="B38" s="378" t="s">
        <v>554</v>
      </c>
      <c r="C38" s="671">
        <v>0.13306792724405817</v>
      </c>
      <c r="D38" s="672"/>
    </row>
    <row r="39" spans="1:4">
      <c r="A39" s="365"/>
      <c r="B39" s="365" t="s">
        <v>590</v>
      </c>
      <c r="C39" s="373"/>
      <c r="D39" s="672"/>
    </row>
    <row r="40" spans="1:4">
      <c r="A40" s="366" t="s">
        <v>591</v>
      </c>
      <c r="B40" s="374" t="s">
        <v>592</v>
      </c>
      <c r="C40" s="380">
        <v>0</v>
      </c>
      <c r="D40" s="672"/>
    </row>
    <row r="41" spans="1:4">
      <c r="A41" s="367" t="s">
        <v>593</v>
      </c>
      <c r="B41" s="375" t="s">
        <v>594</v>
      </c>
      <c r="C41" s="380">
        <v>0</v>
      </c>
      <c r="D41" s="672"/>
    </row>
    <row r="43" spans="1:4">
      <c r="B43" s="388"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42"/>
  <sheetViews>
    <sheetView zoomScale="70" zoomScaleNormal="70" workbookViewId="0">
      <pane xSplit="2" ySplit="6" topLeftCell="C7" activePane="bottomRight" state="frozen"/>
      <selection pane="topRight"/>
      <selection pane="bottomLeft"/>
      <selection pane="bottomRight" activeCell="G36" activeCellId="2" sqref="G33 G23:G24 G36"/>
    </sheetView>
  </sheetViews>
  <sheetFormatPr defaultRowHeight="15"/>
  <cols>
    <col min="1" max="1" width="9.85546875" style="302" bestFit="1" customWidth="1"/>
    <col min="2" max="2" width="82.5703125" style="22" customWidth="1"/>
    <col min="3" max="6" width="17.5703125" style="302" customWidth="1"/>
    <col min="7" max="7" width="22.42578125" style="302" bestFit="1" customWidth="1"/>
    <col min="10" max="10" width="19.140625" bestFit="1" customWidth="1"/>
    <col min="11" max="11" width="20.7109375" bestFit="1" customWidth="1"/>
  </cols>
  <sheetData>
    <row r="1" spans="1:8" s="716" customFormat="1">
      <c r="A1" s="715" t="s">
        <v>188</v>
      </c>
      <c r="B1" s="715" t="str">
        <f>Info!C2</f>
        <v>სს თიბისი ბანკი</v>
      </c>
      <c r="C1" s="715"/>
      <c r="D1" s="715"/>
      <c r="E1" s="715"/>
      <c r="F1" s="715"/>
      <c r="G1" s="715"/>
    </row>
    <row r="2" spans="1:8" s="716" customFormat="1">
      <c r="A2" s="715" t="s">
        <v>189</v>
      </c>
      <c r="B2" s="694">
        <f>'1. key ratios'!B2</f>
        <v>44834</v>
      </c>
      <c r="C2" s="715"/>
      <c r="D2" s="715"/>
      <c r="E2" s="715"/>
      <c r="F2" s="715"/>
      <c r="G2" s="715"/>
    </row>
    <row r="3" spans="1:8">
      <c r="B3" s="419"/>
    </row>
    <row r="4" spans="1:8" ht="15.75" thickBot="1">
      <c r="A4" s="302" t="s">
        <v>657</v>
      </c>
      <c r="B4" s="422" t="s">
        <v>622</v>
      </c>
    </row>
    <row r="5" spans="1:8">
      <c r="A5" s="423"/>
      <c r="B5" s="424"/>
      <c r="C5" s="816" t="s">
        <v>623</v>
      </c>
      <c r="D5" s="816"/>
      <c r="E5" s="816"/>
      <c r="F5" s="816"/>
      <c r="G5" s="817" t="s">
        <v>624</v>
      </c>
    </row>
    <row r="6" spans="1:8">
      <c r="A6" s="425"/>
      <c r="B6" s="426"/>
      <c r="C6" s="427" t="s">
        <v>625</v>
      </c>
      <c r="D6" s="428" t="s">
        <v>626</v>
      </c>
      <c r="E6" s="428" t="s">
        <v>627</v>
      </c>
      <c r="F6" s="428" t="s">
        <v>628</v>
      </c>
      <c r="G6" s="818"/>
    </row>
    <row r="7" spans="1:8">
      <c r="A7" s="429"/>
      <c r="B7" s="430" t="s">
        <v>629</v>
      </c>
      <c r="C7" s="431"/>
      <c r="D7" s="431"/>
      <c r="E7" s="431"/>
      <c r="F7" s="431"/>
      <c r="G7" s="432"/>
    </row>
    <row r="8" spans="1:8">
      <c r="A8" s="433">
        <v>1</v>
      </c>
      <c r="B8" s="434" t="s">
        <v>630</v>
      </c>
      <c r="C8" s="435">
        <f>SUM(C9:C10)</f>
        <v>3693601108.6709709</v>
      </c>
      <c r="D8" s="435">
        <f>SUM(D9:D10)</f>
        <v>0</v>
      </c>
      <c r="E8" s="435">
        <f>SUM(E9:E10)</f>
        <v>0</v>
      </c>
      <c r="F8" s="435">
        <f>SUM(F9:F10)</f>
        <v>4031111400.1762075</v>
      </c>
      <c r="G8" s="436">
        <f>SUM(G9:G10)</f>
        <v>7724712508.8471785</v>
      </c>
      <c r="H8" s="709"/>
    </row>
    <row r="9" spans="1:8">
      <c r="A9" s="433">
        <v>2</v>
      </c>
      <c r="B9" s="437" t="s">
        <v>88</v>
      </c>
      <c r="C9" s="435">
        <v>3693601108.6709709</v>
      </c>
      <c r="D9" s="435">
        <v>0</v>
      </c>
      <c r="E9" s="435">
        <v>0</v>
      </c>
      <c r="F9" s="435">
        <v>455800928</v>
      </c>
      <c r="G9" s="436">
        <v>4149402036.6709709</v>
      </c>
      <c r="H9" s="709"/>
    </row>
    <row r="10" spans="1:8">
      <c r="A10" s="433">
        <v>3</v>
      </c>
      <c r="B10" s="437" t="s">
        <v>631</v>
      </c>
      <c r="C10" s="438"/>
      <c r="D10" s="438"/>
      <c r="E10" s="438"/>
      <c r="F10" s="435">
        <v>3575310472.1762075</v>
      </c>
      <c r="G10" s="436">
        <v>3575310472.1762075</v>
      </c>
      <c r="H10" s="709"/>
    </row>
    <row r="11" spans="1:8" ht="26.25">
      <c r="A11" s="433">
        <v>4</v>
      </c>
      <c r="B11" s="434" t="s">
        <v>632</v>
      </c>
      <c r="C11" s="435">
        <f t="shared" ref="C11:F11" si="0">SUM(C12:C13)</f>
        <v>2862195383.838913</v>
      </c>
      <c r="D11" s="435">
        <f t="shared" si="0"/>
        <v>3562059809.8612466</v>
      </c>
      <c r="E11" s="435">
        <f t="shared" si="0"/>
        <v>1326937987.8326571</v>
      </c>
      <c r="F11" s="435">
        <f t="shared" si="0"/>
        <v>457287007.66936696</v>
      </c>
      <c r="G11" s="436">
        <f>SUM(G12:G13)</f>
        <v>6839936338.5108767</v>
      </c>
      <c r="H11" s="709"/>
    </row>
    <row r="12" spans="1:8">
      <c r="A12" s="433">
        <v>5</v>
      </c>
      <c r="B12" s="437" t="s">
        <v>633</v>
      </c>
      <c r="C12" s="435">
        <v>2043872318.8604221</v>
      </c>
      <c r="D12" s="435">
        <v>2608955692.9188886</v>
      </c>
      <c r="E12" s="435">
        <v>1131082773.9291139</v>
      </c>
      <c r="F12" s="435">
        <v>295414200.75776798</v>
      </c>
      <c r="G12" s="436">
        <v>5775358737.1428814</v>
      </c>
      <c r="H12" s="709"/>
    </row>
    <row r="13" spans="1:8">
      <c r="A13" s="433">
        <v>6</v>
      </c>
      <c r="B13" s="437" t="s">
        <v>634</v>
      </c>
      <c r="C13" s="435">
        <v>818323064.97849095</v>
      </c>
      <c r="D13" s="439">
        <v>953104116.94235802</v>
      </c>
      <c r="E13" s="435">
        <v>195855213.90354323</v>
      </c>
      <c r="F13" s="435">
        <v>161872806.91159901</v>
      </c>
      <c r="G13" s="436">
        <v>1064577601.3679955</v>
      </c>
      <c r="H13" s="709"/>
    </row>
    <row r="14" spans="1:8">
      <c r="A14" s="433">
        <v>7</v>
      </c>
      <c r="B14" s="434" t="s">
        <v>635</v>
      </c>
      <c r="C14" s="435">
        <f>SUM(C15:C16)</f>
        <v>5605767051.2199726</v>
      </c>
      <c r="D14" s="435">
        <f t="shared" ref="D14:F14" si="1">SUM(D15:D16)</f>
        <v>1968583961.5209436</v>
      </c>
      <c r="E14" s="435">
        <f t="shared" si="1"/>
        <v>577816558.28386283</v>
      </c>
      <c r="F14" s="435">
        <f t="shared" si="1"/>
        <v>66042.816000000006</v>
      </c>
      <c r="G14" s="436">
        <f>SUM(G15:G16)</f>
        <v>3335092499.6948051</v>
      </c>
      <c r="H14" s="709"/>
    </row>
    <row r="15" spans="1:8" ht="51.75">
      <c r="A15" s="433">
        <v>8</v>
      </c>
      <c r="B15" s="437" t="s">
        <v>636</v>
      </c>
      <c r="C15" s="439">
        <v>5458267701.1415234</v>
      </c>
      <c r="D15" s="439">
        <v>634095197.14822471</v>
      </c>
      <c r="E15" s="439">
        <v>226588154.97600877</v>
      </c>
      <c r="F15" s="439">
        <v>5542.8159999999998</v>
      </c>
      <c r="G15" s="748">
        <v>3159478298.0408783</v>
      </c>
      <c r="H15" s="709"/>
    </row>
    <row r="16" spans="1:8" ht="26.25">
      <c r="A16" s="433">
        <v>9</v>
      </c>
      <c r="B16" s="437" t="s">
        <v>637</v>
      </c>
      <c r="C16" s="439">
        <v>147499350.07844898</v>
      </c>
      <c r="D16" s="439">
        <v>1334488764.3727188</v>
      </c>
      <c r="E16" s="439">
        <v>351228403.307854</v>
      </c>
      <c r="F16" s="439">
        <v>60500</v>
      </c>
      <c r="G16" s="764">
        <v>175614201.653927</v>
      </c>
      <c r="H16" s="709"/>
    </row>
    <row r="17" spans="1:11">
      <c r="A17" s="433">
        <v>10</v>
      </c>
      <c r="B17" s="434" t="s">
        <v>638</v>
      </c>
      <c r="C17" s="435">
        <v>0</v>
      </c>
      <c r="D17" s="439">
        <v>0</v>
      </c>
      <c r="E17" s="435">
        <v>0</v>
      </c>
      <c r="F17" s="435">
        <v>0</v>
      </c>
      <c r="G17" s="436">
        <v>0</v>
      </c>
      <c r="H17" s="709"/>
    </row>
    <row r="18" spans="1:11">
      <c r="A18" s="433">
        <v>11</v>
      </c>
      <c r="B18" s="434" t="s">
        <v>95</v>
      </c>
      <c r="C18" s="435">
        <f>SUM(C19:C20)</f>
        <v>228856450.39578462</v>
      </c>
      <c r="D18" s="439">
        <f>SUM(D19:D20)</f>
        <v>1842834738.7439082</v>
      </c>
      <c r="E18" s="435">
        <f t="shared" ref="E18:G18" si="2">SUM(E19:E20)</f>
        <v>0</v>
      </c>
      <c r="F18" s="435">
        <f t="shared" si="2"/>
        <v>0</v>
      </c>
      <c r="G18" s="436">
        <f t="shared" si="2"/>
        <v>0</v>
      </c>
      <c r="H18" s="709"/>
    </row>
    <row r="19" spans="1:11">
      <c r="A19" s="433">
        <v>12</v>
      </c>
      <c r="B19" s="437" t="s">
        <v>639</v>
      </c>
      <c r="C19" s="438"/>
      <c r="D19" s="439">
        <v>58188022.759999998</v>
      </c>
      <c r="E19" s="435">
        <v>0</v>
      </c>
      <c r="F19" s="435">
        <v>0</v>
      </c>
      <c r="G19" s="436">
        <v>0</v>
      </c>
      <c r="H19" s="709"/>
    </row>
    <row r="20" spans="1:11" ht="26.25">
      <c r="A20" s="433">
        <v>13</v>
      </c>
      <c r="B20" s="437" t="s">
        <v>640</v>
      </c>
      <c r="C20" s="435">
        <v>228856450.39578462</v>
      </c>
      <c r="D20" s="435">
        <v>1784646715.9839082</v>
      </c>
      <c r="E20" s="435">
        <v>0</v>
      </c>
      <c r="F20" s="435">
        <v>0</v>
      </c>
      <c r="G20" s="436">
        <v>0</v>
      </c>
      <c r="H20" s="709"/>
    </row>
    <row r="21" spans="1:11">
      <c r="A21" s="440">
        <v>14</v>
      </c>
      <c r="B21" s="441" t="s">
        <v>641</v>
      </c>
      <c r="C21" s="438"/>
      <c r="D21" s="438"/>
      <c r="E21" s="438"/>
      <c r="F21" s="438"/>
      <c r="G21" s="442">
        <f>SUM(G8,G11,G14,G17,G18)</f>
        <v>17899741347.05286</v>
      </c>
      <c r="H21" s="709"/>
    </row>
    <row r="22" spans="1:11">
      <c r="A22" s="443"/>
      <c r="B22" s="461" t="s">
        <v>642</v>
      </c>
      <c r="C22" s="444"/>
      <c r="D22" s="445"/>
      <c r="E22" s="444"/>
      <c r="F22" s="444"/>
      <c r="G22" s="446"/>
      <c r="H22" s="709"/>
    </row>
    <row r="23" spans="1:11">
      <c r="A23" s="433">
        <v>15</v>
      </c>
      <c r="B23" s="434" t="s">
        <v>489</v>
      </c>
      <c r="C23" s="765">
        <v>3539797436.5324526</v>
      </c>
      <c r="D23" s="766">
        <v>3988409704.6159</v>
      </c>
      <c r="E23" s="765">
        <v>0</v>
      </c>
      <c r="F23" s="765">
        <v>0</v>
      </c>
      <c r="G23" s="760">
        <v>199420485.23079503</v>
      </c>
      <c r="H23" s="709"/>
    </row>
    <row r="24" spans="1:11">
      <c r="A24" s="433">
        <v>16</v>
      </c>
      <c r="B24" s="434" t="s">
        <v>643</v>
      </c>
      <c r="C24" s="765">
        <v>28053273.31400013</v>
      </c>
      <c r="D24" s="765">
        <v>3064429846.3777108</v>
      </c>
      <c r="E24" s="765">
        <v>1709921060.2966766</v>
      </c>
      <c r="F24" s="765">
        <v>11003705169.623489</v>
      </c>
      <c r="G24" s="446">
        <v>10624426190.528097</v>
      </c>
      <c r="H24" s="709"/>
      <c r="K24" s="672"/>
    </row>
    <row r="25" spans="1:11" ht="26.25">
      <c r="A25" s="433">
        <v>17</v>
      </c>
      <c r="B25" s="437" t="s">
        <v>644</v>
      </c>
      <c r="C25" s="765">
        <v>0</v>
      </c>
      <c r="D25" s="766">
        <v>0</v>
      </c>
      <c r="E25" s="765">
        <v>0</v>
      </c>
      <c r="F25" s="765">
        <v>0</v>
      </c>
      <c r="G25" s="760">
        <v>0</v>
      </c>
      <c r="H25" s="709"/>
    </row>
    <row r="26" spans="1:11" ht="26.25">
      <c r="A26" s="433">
        <v>18</v>
      </c>
      <c r="B26" s="437" t="s">
        <v>645</v>
      </c>
      <c r="C26" s="765">
        <v>28053273.31400013</v>
      </c>
      <c r="D26" s="765">
        <v>1193562733.122164</v>
      </c>
      <c r="E26" s="765">
        <v>78138465.01884</v>
      </c>
      <c r="F26" s="765">
        <v>26440822.00214</v>
      </c>
      <c r="G26" s="760">
        <v>244544464.47988462</v>
      </c>
      <c r="H26" s="709"/>
      <c r="K26" s="672"/>
    </row>
    <row r="27" spans="1:11">
      <c r="A27" s="433">
        <v>19</v>
      </c>
      <c r="B27" s="437" t="s">
        <v>646</v>
      </c>
      <c r="C27" s="765">
        <v>0</v>
      </c>
      <c r="D27" s="766">
        <v>1689047774.8053553</v>
      </c>
      <c r="E27" s="765">
        <v>1454400957.0586424</v>
      </c>
      <c r="F27" s="765">
        <v>8222581788.9807281</v>
      </c>
      <c r="G27" s="760">
        <v>8959409163.7640514</v>
      </c>
      <c r="H27" s="709"/>
    </row>
    <row r="28" spans="1:11">
      <c r="A28" s="433">
        <v>20</v>
      </c>
      <c r="B28" s="448" t="s">
        <v>647</v>
      </c>
      <c r="C28" s="765">
        <v>0</v>
      </c>
      <c r="D28" s="766">
        <v>0</v>
      </c>
      <c r="E28" s="765">
        <v>0</v>
      </c>
      <c r="F28" s="765">
        <v>0</v>
      </c>
      <c r="G28" s="760">
        <v>0</v>
      </c>
      <c r="H28" s="709"/>
    </row>
    <row r="29" spans="1:11">
      <c r="A29" s="433">
        <v>21</v>
      </c>
      <c r="B29" s="437" t="s">
        <v>648</v>
      </c>
      <c r="C29" s="765">
        <v>0</v>
      </c>
      <c r="D29" s="766">
        <v>181819338.4501915</v>
      </c>
      <c r="E29" s="765">
        <v>177381638.21919429</v>
      </c>
      <c r="F29" s="765">
        <v>2754682558.6406202</v>
      </c>
      <c r="G29" s="760">
        <v>1970144151.4510961</v>
      </c>
      <c r="H29" s="709"/>
      <c r="J29" s="934"/>
    </row>
    <row r="30" spans="1:11">
      <c r="A30" s="433">
        <v>22</v>
      </c>
      <c r="B30" s="448" t="s">
        <v>647</v>
      </c>
      <c r="C30" s="765">
        <v>0</v>
      </c>
      <c r="D30" s="766">
        <v>181819338.4501915</v>
      </c>
      <c r="E30" s="765">
        <v>177381638.21919429</v>
      </c>
      <c r="F30" s="765">
        <v>2442320114.9763961</v>
      </c>
      <c r="G30" s="760">
        <v>1767108563.0693505</v>
      </c>
      <c r="H30" s="709"/>
    </row>
    <row r="31" spans="1:11" ht="26.25">
      <c r="A31" s="433">
        <v>23</v>
      </c>
      <c r="B31" s="437" t="s">
        <v>649</v>
      </c>
      <c r="C31" s="765">
        <v>0</v>
      </c>
      <c r="D31" s="765">
        <v>45644257.1501</v>
      </c>
      <c r="E31" s="765">
        <v>0</v>
      </c>
      <c r="F31" s="765">
        <v>395642738.40384698</v>
      </c>
      <c r="G31" s="760">
        <v>441286995.55394697</v>
      </c>
      <c r="H31" s="709"/>
      <c r="K31" s="935"/>
    </row>
    <row r="32" spans="1:11">
      <c r="A32" s="433">
        <v>24</v>
      </c>
      <c r="B32" s="434" t="s">
        <v>650</v>
      </c>
      <c r="C32" s="765">
        <v>0</v>
      </c>
      <c r="D32" s="766">
        <v>0</v>
      </c>
      <c r="E32" s="765">
        <v>0</v>
      </c>
      <c r="F32" s="765">
        <v>0</v>
      </c>
      <c r="G32" s="760">
        <v>0</v>
      </c>
      <c r="H32" s="709"/>
      <c r="K32" s="935"/>
    </row>
    <row r="33" spans="1:11">
      <c r="A33" s="433">
        <v>25</v>
      </c>
      <c r="B33" s="434" t="s">
        <v>165</v>
      </c>
      <c r="C33" s="765">
        <f>SUM(C34:C35)</f>
        <v>620939229.18833899</v>
      </c>
      <c r="D33" s="765">
        <f>SUM(D34:D35)</f>
        <v>691307983.88</v>
      </c>
      <c r="E33" s="765">
        <f>SUM(E34:E35)</f>
        <v>479792069.21197301</v>
      </c>
      <c r="F33" s="765">
        <f>SUM(F34:F35)</f>
        <v>807531236.51650715</v>
      </c>
      <c r="G33" s="760">
        <f>SUM(G34:G35)</f>
        <v>2327545218.2477059</v>
      </c>
      <c r="H33" s="709"/>
      <c r="K33" s="934"/>
    </row>
    <row r="34" spans="1:11">
      <c r="A34" s="433">
        <v>26</v>
      </c>
      <c r="B34" s="437" t="s">
        <v>651</v>
      </c>
      <c r="C34" s="767"/>
      <c r="D34" s="766">
        <v>272967441.98000002</v>
      </c>
      <c r="E34" s="765">
        <v>0</v>
      </c>
      <c r="F34" s="765">
        <v>0</v>
      </c>
      <c r="G34" s="760">
        <v>234155071.53</v>
      </c>
      <c r="H34" s="709"/>
    </row>
    <row r="35" spans="1:11">
      <c r="A35" s="433">
        <v>27</v>
      </c>
      <c r="B35" s="437" t="s">
        <v>652</v>
      </c>
      <c r="C35" s="765">
        <v>620939229.18833899</v>
      </c>
      <c r="D35" s="766">
        <v>418340541.89999998</v>
      </c>
      <c r="E35" s="765">
        <v>479792069.21197301</v>
      </c>
      <c r="F35" s="765">
        <v>807531236.51650715</v>
      </c>
      <c r="G35" s="760">
        <v>2093390146.7177057</v>
      </c>
      <c r="H35" s="709"/>
    </row>
    <row r="36" spans="1:11">
      <c r="A36" s="433">
        <v>28</v>
      </c>
      <c r="B36" s="434" t="s">
        <v>653</v>
      </c>
      <c r="C36" s="765">
        <v>1097818883.1213541</v>
      </c>
      <c r="D36" s="766">
        <v>585650535.439098</v>
      </c>
      <c r="E36" s="765">
        <v>538128173.28378999</v>
      </c>
      <c r="F36" s="765">
        <v>870858471.66531396</v>
      </c>
      <c r="G36" s="760">
        <v>297897585.7781536</v>
      </c>
      <c r="H36" s="709"/>
    </row>
    <row r="37" spans="1:11">
      <c r="A37" s="440">
        <v>29</v>
      </c>
      <c r="B37" s="441" t="s">
        <v>654</v>
      </c>
      <c r="C37" s="438"/>
      <c r="D37" s="438"/>
      <c r="E37" s="438"/>
      <c r="F37" s="438"/>
      <c r="G37" s="442">
        <f>SUM(G23:G24,G32:G33,G36)</f>
        <v>13449289479.784752</v>
      </c>
      <c r="H37" s="709"/>
    </row>
    <row r="38" spans="1:11">
      <c r="A38" s="429"/>
      <c r="B38" s="449"/>
      <c r="C38" s="450"/>
      <c r="D38" s="450"/>
      <c r="E38" s="450"/>
      <c r="F38" s="450"/>
      <c r="G38" s="451"/>
      <c r="H38" s="709"/>
    </row>
    <row r="39" spans="1:11" ht="15.75" thickBot="1">
      <c r="A39" s="452">
        <v>30</v>
      </c>
      <c r="B39" s="453" t="s">
        <v>622</v>
      </c>
      <c r="C39" s="311"/>
      <c r="D39" s="293"/>
      <c r="E39" s="293"/>
      <c r="F39" s="454"/>
      <c r="G39" s="455">
        <f>IFERROR(G21/G37,0)</f>
        <v>1.3309060953708713</v>
      </c>
      <c r="H39" s="709"/>
    </row>
    <row r="42" spans="1:11" ht="39">
      <c r="B42" s="22"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M51"/>
  <sheetViews>
    <sheetView zoomScale="85" zoomScaleNormal="85" workbookViewId="0">
      <pane xSplit="1" ySplit="5" topLeftCell="B12" activePane="bottomRight" state="frozen"/>
      <selection pane="topRight"/>
      <selection pane="bottomLeft"/>
      <selection pane="bottomRight" activeCell="C6" sqref="C6"/>
    </sheetView>
  </sheetViews>
  <sheetFormatPr defaultRowHeight="15.75"/>
  <cols>
    <col min="1" max="1" width="9.5703125" style="18" bestFit="1" customWidth="1"/>
    <col min="2" max="2" width="92.5703125" style="15" bestFit="1" customWidth="1"/>
    <col min="3" max="3" width="14.42578125" style="15" bestFit="1" customWidth="1"/>
    <col min="4" max="7" width="14.42578125" style="2" bestFit="1" customWidth="1"/>
    <col min="8" max="13" width="6.5703125" customWidth="1"/>
  </cols>
  <sheetData>
    <row r="1" spans="1:13" s="716" customFormat="1">
      <c r="A1" s="182" t="s">
        <v>188</v>
      </c>
      <c r="B1" s="711" t="str">
        <f>Info!C2</f>
        <v>სს თიბისი ბანკი</v>
      </c>
      <c r="C1" s="714"/>
      <c r="D1" s="715"/>
      <c r="E1" s="715"/>
      <c r="F1" s="715"/>
      <c r="G1" s="715"/>
    </row>
    <row r="2" spans="1:13" s="716" customFormat="1">
      <c r="A2" s="182" t="s">
        <v>189</v>
      </c>
      <c r="B2" s="717">
        <v>44834</v>
      </c>
      <c r="C2" s="718"/>
      <c r="D2" s="719"/>
      <c r="E2" s="719"/>
      <c r="F2" s="719"/>
      <c r="G2" s="719"/>
      <c r="H2" s="720"/>
    </row>
    <row r="3" spans="1:13">
      <c r="A3" s="16"/>
      <c r="C3" s="28"/>
      <c r="D3" s="17"/>
      <c r="E3" s="17"/>
      <c r="F3" s="17"/>
      <c r="G3" s="17"/>
      <c r="H3" s="1"/>
    </row>
    <row r="4" spans="1:13" ht="16.5" thickBot="1">
      <c r="A4" s="67" t="s">
        <v>404</v>
      </c>
      <c r="B4" s="199" t="s">
        <v>223</v>
      </c>
      <c r="C4" s="200"/>
      <c r="D4" s="201"/>
      <c r="E4" s="201"/>
      <c r="F4" s="201"/>
      <c r="G4" s="201"/>
      <c r="H4" s="1"/>
    </row>
    <row r="5" spans="1:13" ht="15">
      <c r="A5" s="280" t="s">
        <v>26</v>
      </c>
      <c r="B5" s="281"/>
      <c r="C5" s="406" t="s">
        <v>1022</v>
      </c>
      <c r="D5" s="406" t="s">
        <v>1019</v>
      </c>
      <c r="E5" s="406" t="s">
        <v>1017</v>
      </c>
      <c r="F5" s="406" t="s">
        <v>1013</v>
      </c>
      <c r="G5" s="406" t="s">
        <v>1014</v>
      </c>
    </row>
    <row r="6" spans="1:13" ht="15">
      <c r="A6" s="407"/>
      <c r="B6" s="408" t="s">
        <v>186</v>
      </c>
      <c r="C6" s="282"/>
      <c r="D6" s="282"/>
      <c r="E6" s="282"/>
      <c r="F6" s="282"/>
      <c r="G6" s="282"/>
    </row>
    <row r="7" spans="1:13" ht="15">
      <c r="A7" s="407"/>
      <c r="B7" s="409" t="s">
        <v>190</v>
      </c>
      <c r="C7" s="282"/>
      <c r="D7" s="282"/>
      <c r="E7" s="282"/>
      <c r="F7" s="282"/>
      <c r="G7" s="282"/>
    </row>
    <row r="8" spans="1:13" ht="15">
      <c r="A8" s="392">
        <v>1</v>
      </c>
      <c r="B8" s="393" t="s">
        <v>23</v>
      </c>
      <c r="C8" s="410">
        <v>3126561108.6709704</v>
      </c>
      <c r="D8" s="410">
        <v>3069501362.5811305</v>
      </c>
      <c r="E8" s="411">
        <v>2964648160.1507301</v>
      </c>
      <c r="F8" s="411">
        <v>2759894403.9200001</v>
      </c>
      <c r="G8" s="411">
        <v>2565560231.3100004</v>
      </c>
      <c r="H8" s="622"/>
      <c r="I8" s="622"/>
      <c r="J8" s="622"/>
      <c r="K8" s="622"/>
      <c r="L8" s="622"/>
      <c r="M8" s="622"/>
    </row>
    <row r="9" spans="1:13" ht="15">
      <c r="A9" s="392">
        <v>2</v>
      </c>
      <c r="B9" s="393" t="s">
        <v>89</v>
      </c>
      <c r="C9" s="410">
        <v>3693601108.6709704</v>
      </c>
      <c r="D9" s="410">
        <v>3655281362.5811305</v>
      </c>
      <c r="E9" s="411">
        <v>3584908160.1507301</v>
      </c>
      <c r="F9" s="411">
        <v>3379414403.9200001</v>
      </c>
      <c r="G9" s="411">
        <v>2955910231.3100004</v>
      </c>
      <c r="H9" s="622"/>
      <c r="I9" s="622"/>
      <c r="J9" s="622"/>
      <c r="K9" s="622"/>
      <c r="L9" s="622"/>
    </row>
    <row r="10" spans="1:13" ht="15">
      <c r="A10" s="392">
        <v>3</v>
      </c>
      <c r="B10" s="393" t="s">
        <v>88</v>
      </c>
      <c r="C10" s="410">
        <v>4378258487.0667553</v>
      </c>
      <c r="D10" s="410">
        <v>4357183788.005455</v>
      </c>
      <c r="E10" s="411">
        <v>4279803081.5050569</v>
      </c>
      <c r="F10" s="411">
        <v>4102927462.577383</v>
      </c>
      <c r="G10" s="411">
        <v>3693637215.8302498</v>
      </c>
      <c r="H10" s="622"/>
      <c r="I10" s="622"/>
      <c r="J10" s="622"/>
      <c r="K10" s="622"/>
      <c r="L10" s="622"/>
    </row>
    <row r="11" spans="1:13" ht="15">
      <c r="A11" s="392">
        <v>4</v>
      </c>
      <c r="B11" s="393" t="s">
        <v>613</v>
      </c>
      <c r="C11" s="410">
        <v>2426501481.7633495</v>
      </c>
      <c r="D11" s="410">
        <v>2488072961.7709804</v>
      </c>
      <c r="E11" s="411">
        <v>2477465018.5955715</v>
      </c>
      <c r="F11" s="411">
        <v>2372447925.7896714</v>
      </c>
      <c r="G11" s="411">
        <v>2156458640.993402</v>
      </c>
      <c r="H11" s="622"/>
      <c r="I11" s="622"/>
      <c r="J11" s="622"/>
      <c r="K11" s="622"/>
      <c r="L11" s="622"/>
    </row>
    <row r="12" spans="1:13" ht="15">
      <c r="A12" s="392">
        <v>5</v>
      </c>
      <c r="B12" s="393" t="s">
        <v>614</v>
      </c>
      <c r="C12" s="410">
        <v>2895320396.6976371</v>
      </c>
      <c r="D12" s="410">
        <v>2977031147.0098877</v>
      </c>
      <c r="E12" s="411">
        <v>2965623462.4561911</v>
      </c>
      <c r="F12" s="411">
        <v>2827914672.6413612</v>
      </c>
      <c r="G12" s="411">
        <v>2589673996.5855722</v>
      </c>
      <c r="H12" s="622"/>
      <c r="I12" s="622"/>
      <c r="J12" s="622"/>
      <c r="K12" s="622"/>
      <c r="L12" s="622"/>
    </row>
    <row r="13" spans="1:13" ht="15">
      <c r="A13" s="392">
        <v>6</v>
      </c>
      <c r="B13" s="393" t="s">
        <v>615</v>
      </c>
      <c r="C13" s="410">
        <v>3625165686.24336</v>
      </c>
      <c r="D13" s="410">
        <v>3747322413.9723382</v>
      </c>
      <c r="E13" s="411">
        <v>3733944515.0546455</v>
      </c>
      <c r="F13" s="411">
        <v>3715274771.3850665</v>
      </c>
      <c r="G13" s="411">
        <v>3435725658.2512631</v>
      </c>
      <c r="H13" s="622"/>
      <c r="I13" s="622"/>
      <c r="J13" s="622"/>
      <c r="K13" s="622"/>
      <c r="L13" s="622"/>
    </row>
    <row r="14" spans="1:13" ht="15">
      <c r="A14" s="407"/>
      <c r="B14" s="408" t="s">
        <v>617</v>
      </c>
      <c r="C14" s="282"/>
      <c r="D14" s="282"/>
      <c r="E14" s="282"/>
      <c r="F14" s="282"/>
      <c r="G14" s="282"/>
      <c r="H14" s="622"/>
      <c r="I14" s="622"/>
      <c r="J14" s="622"/>
      <c r="K14" s="622"/>
      <c r="L14" s="622"/>
    </row>
    <row r="15" spans="1:13" ht="15" customHeight="1">
      <c r="A15" s="392">
        <v>7</v>
      </c>
      <c r="B15" s="393" t="s">
        <v>616</v>
      </c>
      <c r="C15" s="412">
        <v>20487074219.129063</v>
      </c>
      <c r="D15" s="412">
        <v>20519966482.660313</v>
      </c>
      <c r="E15" s="411">
        <v>20358186775.74052</v>
      </c>
      <c r="F15" s="411">
        <v>20217629285.010185</v>
      </c>
      <c r="G15" s="411">
        <v>19143450202.991592</v>
      </c>
      <c r="H15" s="622"/>
      <c r="I15" s="622"/>
      <c r="J15" s="622"/>
      <c r="K15" s="622"/>
      <c r="L15" s="622"/>
    </row>
    <row r="16" spans="1:13" ht="15">
      <c r="A16" s="407"/>
      <c r="B16" s="408" t="s">
        <v>621</v>
      </c>
      <c r="C16" s="282"/>
      <c r="D16" s="282"/>
      <c r="E16" s="282"/>
      <c r="F16" s="282"/>
      <c r="G16" s="282"/>
      <c r="H16" s="622"/>
      <c r="I16" s="622"/>
      <c r="J16" s="622"/>
      <c r="K16" s="622"/>
      <c r="L16" s="622"/>
    </row>
    <row r="17" spans="1:12" s="3" customFormat="1" ht="15">
      <c r="A17" s="392"/>
      <c r="B17" s="409" t="s">
        <v>602</v>
      </c>
      <c r="C17" s="282"/>
      <c r="D17" s="282"/>
      <c r="E17" s="282"/>
      <c r="F17" s="282"/>
      <c r="G17" s="282"/>
      <c r="H17" s="622"/>
      <c r="I17" s="622"/>
      <c r="J17" s="622"/>
      <c r="K17" s="622"/>
      <c r="L17" s="622"/>
    </row>
    <row r="18" spans="1:12" ht="15">
      <c r="A18" s="391">
        <v>8</v>
      </c>
      <c r="B18" s="413" t="s">
        <v>611</v>
      </c>
      <c r="C18" s="420">
        <v>0.15261140147340596</v>
      </c>
      <c r="D18" s="420">
        <v>0.14958608071679388</v>
      </c>
      <c r="E18" s="421">
        <v>0.14562437179736959</v>
      </c>
      <c r="F18" s="421">
        <v>0.13650929913757243</v>
      </c>
      <c r="G18" s="421">
        <v>0.13401765116034695</v>
      </c>
      <c r="H18" s="622"/>
      <c r="I18" s="622"/>
      <c r="J18" s="622"/>
      <c r="K18" s="622"/>
      <c r="L18" s="622"/>
    </row>
    <row r="19" spans="1:12" ht="15" customHeight="1">
      <c r="A19" s="391">
        <v>9</v>
      </c>
      <c r="B19" s="413" t="s">
        <v>610</v>
      </c>
      <c r="C19" s="420">
        <v>0.18028934093586699</v>
      </c>
      <c r="D19" s="420">
        <v>0.17813291097087802</v>
      </c>
      <c r="E19" s="421">
        <v>0.17609172170591458</v>
      </c>
      <c r="F19" s="421">
        <v>0.16715186317248262</v>
      </c>
      <c r="G19" s="421">
        <v>0.15440843734887838</v>
      </c>
      <c r="H19" s="622"/>
      <c r="I19" s="622"/>
      <c r="J19" s="622"/>
      <c r="K19" s="622"/>
      <c r="L19" s="622"/>
    </row>
    <row r="20" spans="1:12" ht="15">
      <c r="A20" s="391">
        <v>10</v>
      </c>
      <c r="B20" s="413" t="s">
        <v>612</v>
      </c>
      <c r="C20" s="420">
        <v>0.21370833337337722</v>
      </c>
      <c r="D20" s="420">
        <v>0.21233873806213779</v>
      </c>
      <c r="E20" s="421">
        <v>0.21022516045510545</v>
      </c>
      <c r="F20" s="421">
        <v>0.20293810934694442</v>
      </c>
      <c r="G20" s="421">
        <v>0.19294522025361113</v>
      </c>
      <c r="H20" s="622"/>
      <c r="I20" s="622"/>
      <c r="J20" s="622"/>
      <c r="K20" s="622"/>
      <c r="L20" s="622"/>
    </row>
    <row r="21" spans="1:12" ht="15">
      <c r="A21" s="391">
        <v>11</v>
      </c>
      <c r="B21" s="393" t="s">
        <v>613</v>
      </c>
      <c r="C21" s="420">
        <v>0.11844060580879294</v>
      </c>
      <c r="D21" s="420">
        <v>0.12125131704642113</v>
      </c>
      <c r="E21" s="421">
        <v>0.12169379551757525</v>
      </c>
      <c r="F21" s="421">
        <v>0.11734550536786521</v>
      </c>
      <c r="G21" s="421">
        <v>0.11264733463022289</v>
      </c>
      <c r="H21" s="622"/>
      <c r="I21" s="622"/>
      <c r="J21" s="622"/>
      <c r="K21" s="622"/>
      <c r="L21" s="622"/>
    </row>
    <row r="22" spans="1:12" ht="15">
      <c r="A22" s="391">
        <v>12</v>
      </c>
      <c r="B22" s="393" t="s">
        <v>614</v>
      </c>
      <c r="C22" s="420">
        <v>0.14132424990163978</v>
      </c>
      <c r="D22" s="420">
        <v>0.1450797275680506</v>
      </c>
      <c r="E22" s="421">
        <v>0.14567227892761672</v>
      </c>
      <c r="F22" s="421">
        <v>0.13987370293400533</v>
      </c>
      <c r="G22" s="421">
        <v>0.13527728644133741</v>
      </c>
      <c r="H22" s="622"/>
      <c r="I22" s="622"/>
      <c r="J22" s="622"/>
      <c r="K22" s="622"/>
      <c r="L22" s="622"/>
    </row>
    <row r="23" spans="1:12" ht="15">
      <c r="A23" s="391">
        <v>13</v>
      </c>
      <c r="B23" s="393" t="s">
        <v>615</v>
      </c>
      <c r="C23" s="420">
        <v>0.17694892142571012</v>
      </c>
      <c r="D23" s="420">
        <v>0.18261834965173473</v>
      </c>
      <c r="E23" s="421">
        <v>0.18341243039896538</v>
      </c>
      <c r="F23" s="421">
        <v>0.1837641159114366</v>
      </c>
      <c r="G23" s="421">
        <v>0.17947264583028791</v>
      </c>
      <c r="H23" s="622"/>
      <c r="I23" s="622"/>
      <c r="J23" s="622"/>
      <c r="K23" s="622"/>
      <c r="L23" s="622"/>
    </row>
    <row r="24" spans="1:12" ht="15">
      <c r="A24" s="407"/>
      <c r="B24" s="408" t="s">
        <v>6</v>
      </c>
      <c r="C24" s="282"/>
      <c r="D24" s="282"/>
      <c r="E24" s="282"/>
      <c r="F24" s="282"/>
      <c r="G24" s="282"/>
      <c r="H24" s="622"/>
      <c r="I24" s="622"/>
      <c r="J24" s="622"/>
      <c r="K24" s="622"/>
      <c r="L24" s="622"/>
    </row>
    <row r="25" spans="1:12" ht="15" customHeight="1">
      <c r="A25" s="414">
        <v>14</v>
      </c>
      <c r="B25" s="415" t="s">
        <v>7</v>
      </c>
      <c r="C25" s="590">
        <v>7.9936257096382066E-2</v>
      </c>
      <c r="D25" s="590">
        <v>7.8781900846636124E-2</v>
      </c>
      <c r="E25" s="591">
        <v>7.8550374716210902E-2</v>
      </c>
      <c r="F25" s="591">
        <v>7.6213303683416764E-2</v>
      </c>
      <c r="G25" s="591">
        <v>7.5472918063993893E-2</v>
      </c>
      <c r="H25" s="622"/>
      <c r="I25" s="622"/>
      <c r="J25" s="622"/>
      <c r="K25" s="622"/>
      <c r="L25" s="622"/>
    </row>
    <row r="26" spans="1:12" ht="15">
      <c r="A26" s="414">
        <v>15</v>
      </c>
      <c r="B26" s="415" t="s">
        <v>8</v>
      </c>
      <c r="C26" s="590">
        <v>3.9863886164611208E-2</v>
      </c>
      <c r="D26" s="590">
        <v>3.8961769197696235E-2</v>
      </c>
      <c r="E26" s="591">
        <v>3.8939007205109247E-2</v>
      </c>
      <c r="F26" s="591">
        <v>3.8921732485210664E-2</v>
      </c>
      <c r="G26" s="591">
        <v>3.8641340915080931E-2</v>
      </c>
      <c r="H26" s="622"/>
      <c r="I26" s="622"/>
      <c r="J26" s="622"/>
      <c r="K26" s="622"/>
      <c r="L26" s="622"/>
    </row>
    <row r="27" spans="1:12" ht="15">
      <c r="A27" s="414">
        <v>16</v>
      </c>
      <c r="B27" s="415" t="s">
        <v>9</v>
      </c>
      <c r="C27" s="590">
        <v>4.5779802174078753E-2</v>
      </c>
      <c r="D27" s="590">
        <v>4.3364666144804373E-2</v>
      </c>
      <c r="E27" s="591">
        <v>4.3232335934909133E-2</v>
      </c>
      <c r="F27" s="591">
        <v>3.7919610391211979E-2</v>
      </c>
      <c r="G27" s="591">
        <v>3.6714213686904786E-2</v>
      </c>
      <c r="H27" s="622"/>
      <c r="I27" s="622"/>
      <c r="J27" s="622"/>
      <c r="K27" s="622"/>
      <c r="L27" s="622"/>
    </row>
    <row r="28" spans="1:12" ht="15">
      <c r="A28" s="414">
        <v>17</v>
      </c>
      <c r="B28" s="415" t="s">
        <v>224</v>
      </c>
      <c r="C28" s="590">
        <v>4.0072370931770879E-2</v>
      </c>
      <c r="D28" s="590">
        <v>3.982013164893989E-2</v>
      </c>
      <c r="E28" s="591">
        <v>3.9611367511101656E-2</v>
      </c>
      <c r="F28" s="591">
        <v>3.72915711982061E-2</v>
      </c>
      <c r="G28" s="591">
        <v>3.6831577148912942E-2</v>
      </c>
      <c r="H28" s="622"/>
      <c r="I28" s="622"/>
      <c r="J28" s="622"/>
      <c r="K28" s="622"/>
      <c r="L28" s="622"/>
    </row>
    <row r="29" spans="1:12" ht="15">
      <c r="A29" s="414">
        <v>18</v>
      </c>
      <c r="B29" s="415" t="s">
        <v>10</v>
      </c>
      <c r="C29" s="590">
        <v>4.1284036230037124E-2</v>
      </c>
      <c r="D29" s="590">
        <v>3.6322722259485005E-2</v>
      </c>
      <c r="E29" s="591">
        <v>3.5390165702328197E-2</v>
      </c>
      <c r="F29" s="591">
        <v>4.2050247712113138E-2</v>
      </c>
      <c r="G29" s="591">
        <v>4.4261720106789033E-2</v>
      </c>
      <c r="H29" s="622"/>
      <c r="I29" s="622"/>
      <c r="J29" s="622"/>
      <c r="K29" s="622"/>
      <c r="L29" s="622"/>
    </row>
    <row r="30" spans="1:12" ht="15">
      <c r="A30" s="414">
        <v>19</v>
      </c>
      <c r="B30" s="415" t="s">
        <v>11</v>
      </c>
      <c r="C30" s="590">
        <v>0.3035541635483322</v>
      </c>
      <c r="D30" s="590">
        <v>0.26617833958197989</v>
      </c>
      <c r="E30" s="591">
        <v>0.26120353288399356</v>
      </c>
      <c r="F30" s="591">
        <v>0.36115406009618917</v>
      </c>
      <c r="G30" s="591">
        <v>0.39342671685917985</v>
      </c>
      <c r="H30" s="622"/>
      <c r="I30" s="622"/>
      <c r="J30" s="622"/>
      <c r="K30" s="622"/>
      <c r="L30" s="622"/>
    </row>
    <row r="31" spans="1:12" ht="15">
      <c r="A31" s="407"/>
      <c r="B31" s="408" t="s">
        <v>12</v>
      </c>
      <c r="C31" s="592"/>
      <c r="D31" s="592"/>
      <c r="E31" s="592"/>
      <c r="F31" s="592"/>
      <c r="G31" s="592"/>
      <c r="H31" s="622"/>
      <c r="I31" s="622"/>
      <c r="J31" s="622"/>
      <c r="K31" s="622"/>
      <c r="L31" s="622"/>
    </row>
    <row r="32" spans="1:12" ht="15">
      <c r="A32" s="414">
        <v>20</v>
      </c>
      <c r="B32" s="415" t="s">
        <v>13</v>
      </c>
      <c r="C32" s="590">
        <v>3.4821835343958517E-2</v>
      </c>
      <c r="D32" s="590">
        <v>3.5926035532025738E-2</v>
      </c>
      <c r="E32" s="591">
        <v>3.9342598566344492E-2</v>
      </c>
      <c r="F32" s="591">
        <v>3.8778049708739513E-2</v>
      </c>
      <c r="G32" s="591">
        <v>5.195814989292092E-2</v>
      </c>
      <c r="H32" s="622"/>
      <c r="I32" s="622"/>
      <c r="J32" s="622"/>
      <c r="K32" s="622"/>
      <c r="L32" s="622"/>
    </row>
    <row r="33" spans="1:12" ht="15" customHeight="1">
      <c r="A33" s="414">
        <v>21</v>
      </c>
      <c r="B33" s="415" t="s">
        <v>14</v>
      </c>
      <c r="C33" s="590">
        <v>3.7944985746858693E-2</v>
      </c>
      <c r="D33" s="590">
        <v>3.8562753485864854E-2</v>
      </c>
      <c r="E33" s="591">
        <v>4.0316810534445316E-2</v>
      </c>
      <c r="F33" s="591">
        <v>4.1747377070381307E-2</v>
      </c>
      <c r="G33" s="591">
        <v>4.7327722802421687E-2</v>
      </c>
      <c r="H33" s="622"/>
      <c r="I33" s="622"/>
      <c r="J33" s="622"/>
      <c r="K33" s="622"/>
      <c r="L33" s="622"/>
    </row>
    <row r="34" spans="1:12" ht="15">
      <c r="A34" s="414">
        <v>22</v>
      </c>
      <c r="B34" s="415" t="s">
        <v>15</v>
      </c>
      <c r="C34" s="590">
        <v>0.48342150866706779</v>
      </c>
      <c r="D34" s="590">
        <v>0.51634680264444532</v>
      </c>
      <c r="E34" s="591">
        <v>0.53770318170032572</v>
      </c>
      <c r="F34" s="591">
        <v>0.53543089626322471</v>
      </c>
      <c r="G34" s="591">
        <v>0.54716153085896657</v>
      </c>
      <c r="H34" s="622"/>
      <c r="I34" s="622"/>
      <c r="J34" s="622"/>
      <c r="K34" s="622"/>
      <c r="L34" s="622"/>
    </row>
    <row r="35" spans="1:12" ht="15" customHeight="1">
      <c r="A35" s="414">
        <v>23</v>
      </c>
      <c r="B35" s="415" t="s">
        <v>16</v>
      </c>
      <c r="C35" s="590">
        <v>0.51001914545396687</v>
      </c>
      <c r="D35" s="590">
        <v>0.51431654803763749</v>
      </c>
      <c r="E35" s="591">
        <v>0.52571292886407706</v>
      </c>
      <c r="F35" s="591">
        <v>0.51803561004442622</v>
      </c>
      <c r="G35" s="591">
        <v>0.53641454248949483</v>
      </c>
      <c r="H35" s="622"/>
      <c r="I35" s="622"/>
      <c r="J35" s="622"/>
      <c r="K35" s="622"/>
      <c r="L35" s="622"/>
    </row>
    <row r="36" spans="1:12" ht="15">
      <c r="A36" s="414">
        <v>24</v>
      </c>
      <c r="B36" s="415" t="s">
        <v>17</v>
      </c>
      <c r="C36" s="590">
        <v>1.8314618956189336E-3</v>
      </c>
      <c r="D36" s="590">
        <v>1.8774466412713114E-2</v>
      </c>
      <c r="E36" s="591">
        <v>7.9259430496535707E-3</v>
      </c>
      <c r="F36" s="591">
        <v>0.12253030523267486</v>
      </c>
      <c r="G36" s="591">
        <v>5.4553826509223052E-2</v>
      </c>
      <c r="H36" s="622"/>
      <c r="I36" s="622"/>
      <c r="J36" s="622"/>
      <c r="K36" s="622"/>
      <c r="L36" s="622"/>
    </row>
    <row r="37" spans="1:12" ht="15" customHeight="1">
      <c r="A37" s="407"/>
      <c r="B37" s="408" t="s">
        <v>18</v>
      </c>
      <c r="C37" s="592"/>
      <c r="D37" s="592"/>
      <c r="E37" s="592"/>
      <c r="F37" s="592"/>
      <c r="G37" s="592"/>
      <c r="H37" s="622"/>
      <c r="I37" s="622"/>
      <c r="J37" s="622"/>
      <c r="K37" s="622"/>
      <c r="L37" s="622"/>
    </row>
    <row r="38" spans="1:12" ht="15" customHeight="1">
      <c r="A38" s="414">
        <v>25</v>
      </c>
      <c r="B38" s="415" t="s">
        <v>19</v>
      </c>
      <c r="C38" s="590">
        <v>0.2437182786878464</v>
      </c>
      <c r="D38" s="590">
        <v>0.2144056711164497</v>
      </c>
      <c r="E38" s="590">
        <v>0.20752156896625917</v>
      </c>
      <c r="F38" s="590">
        <v>0.20387313326897655</v>
      </c>
      <c r="G38" s="590">
        <v>0.19468094170677719</v>
      </c>
      <c r="H38" s="622"/>
      <c r="I38" s="622"/>
      <c r="J38" s="622"/>
      <c r="K38" s="622"/>
      <c r="L38" s="622"/>
    </row>
    <row r="39" spans="1:12" ht="15" customHeight="1">
      <c r="A39" s="414">
        <v>26</v>
      </c>
      <c r="B39" s="415" t="s">
        <v>20</v>
      </c>
      <c r="C39" s="590">
        <v>0.57419268321999939</v>
      </c>
      <c r="D39" s="590">
        <v>0.61273494218007085</v>
      </c>
      <c r="E39" s="590">
        <v>0.63758477577743855</v>
      </c>
      <c r="F39" s="590">
        <v>0.62833188161545617</v>
      </c>
      <c r="G39" s="590">
        <v>0.62257864069307478</v>
      </c>
      <c r="H39" s="622"/>
      <c r="I39" s="622"/>
      <c r="J39" s="622"/>
      <c r="K39" s="622"/>
      <c r="L39" s="622"/>
    </row>
    <row r="40" spans="1:12" ht="15" customHeight="1">
      <c r="A40" s="414">
        <v>27</v>
      </c>
      <c r="B40" s="416" t="s">
        <v>21</v>
      </c>
      <c r="C40" s="590">
        <v>0.41202966914846384</v>
      </c>
      <c r="D40" s="590">
        <v>0.41761964608684243</v>
      </c>
      <c r="E40" s="590">
        <v>0.41785734041399519</v>
      </c>
      <c r="F40" s="590">
        <v>0.42920080019589141</v>
      </c>
      <c r="G40" s="590">
        <v>0.39820830089321446</v>
      </c>
      <c r="H40" s="622"/>
      <c r="I40" s="622"/>
      <c r="J40" s="622"/>
      <c r="K40" s="622"/>
      <c r="L40" s="622"/>
    </row>
    <row r="41" spans="1:12" ht="15" customHeight="1">
      <c r="A41" s="418"/>
      <c r="B41" s="408" t="s">
        <v>523</v>
      </c>
      <c r="C41" s="282"/>
      <c r="D41" s="282"/>
      <c r="E41" s="282"/>
      <c r="F41" s="282"/>
      <c r="G41" s="282"/>
      <c r="H41" s="622"/>
      <c r="I41" s="622"/>
      <c r="J41" s="622"/>
      <c r="K41" s="622"/>
      <c r="L41" s="622"/>
    </row>
    <row r="42" spans="1:12" ht="15" customHeight="1">
      <c r="A42" s="414">
        <v>28</v>
      </c>
      <c r="B42" s="460" t="s">
        <v>507</v>
      </c>
      <c r="C42" s="416">
        <v>6186749385.9555883</v>
      </c>
      <c r="D42" s="416">
        <v>5049508533.6949511</v>
      </c>
      <c r="E42" s="416">
        <v>4887570336.2257557</v>
      </c>
      <c r="F42" s="416">
        <v>4927455401.0810204</v>
      </c>
      <c r="G42" s="416">
        <v>4914953741</v>
      </c>
      <c r="H42" s="622"/>
      <c r="I42" s="622"/>
      <c r="J42" s="622"/>
      <c r="K42" s="622"/>
      <c r="L42" s="622"/>
    </row>
    <row r="43" spans="1:12" ht="15">
      <c r="A43" s="414">
        <v>29</v>
      </c>
      <c r="B43" s="415" t="s">
        <v>508</v>
      </c>
      <c r="C43" s="416">
        <v>4592969250.4258356</v>
      </c>
      <c r="D43" s="416">
        <v>4407931583.906682</v>
      </c>
      <c r="E43" s="417">
        <v>4307958480.4773998</v>
      </c>
      <c r="F43" s="417">
        <v>4254005621.6900392</v>
      </c>
      <c r="G43" s="417">
        <v>3888397448</v>
      </c>
      <c r="H43" s="622"/>
      <c r="I43" s="622"/>
      <c r="J43" s="622"/>
      <c r="K43" s="622"/>
      <c r="L43" s="622"/>
    </row>
    <row r="44" spans="1:12" ht="15">
      <c r="A44" s="456">
        <v>30</v>
      </c>
      <c r="B44" s="457" t="s">
        <v>506</v>
      </c>
      <c r="C44" s="730">
        <v>1.3470043121629838</v>
      </c>
      <c r="D44" s="730">
        <v>1.1455505689177801</v>
      </c>
      <c r="E44" s="730">
        <v>1.134544438711518</v>
      </c>
      <c r="F44" s="730">
        <v>1.1583095649797077</v>
      </c>
      <c r="G44" s="730">
        <v>1.2640049806451781</v>
      </c>
      <c r="H44" s="622"/>
      <c r="I44" s="622"/>
      <c r="J44" s="622"/>
      <c r="K44" s="622"/>
      <c r="L44" s="622"/>
    </row>
    <row r="45" spans="1:12" ht="15">
      <c r="A45" s="456"/>
      <c r="B45" s="408" t="s">
        <v>622</v>
      </c>
      <c r="C45" s="282"/>
      <c r="D45" s="282"/>
      <c r="E45" s="282"/>
      <c r="F45" s="282"/>
      <c r="G45" s="282"/>
      <c r="H45" s="622"/>
      <c r="I45" s="622"/>
      <c r="J45" s="622"/>
      <c r="K45" s="622"/>
      <c r="L45" s="622"/>
    </row>
    <row r="46" spans="1:12" ht="15">
      <c r="A46" s="456">
        <v>31</v>
      </c>
      <c r="B46" s="457" t="s">
        <v>629</v>
      </c>
      <c r="C46" s="458">
        <v>17899741347.05286</v>
      </c>
      <c r="D46" s="458">
        <v>16983615405.318785</v>
      </c>
      <c r="E46" s="459">
        <v>16780425733.721352</v>
      </c>
      <c r="F46" s="459">
        <v>16800168490.662302</v>
      </c>
      <c r="G46" s="459">
        <v>15801937585.688618</v>
      </c>
      <c r="H46" s="622"/>
      <c r="I46" s="622"/>
      <c r="J46" s="622"/>
      <c r="K46" s="622"/>
      <c r="L46" s="622"/>
    </row>
    <row r="47" spans="1:12" ht="15">
      <c r="A47" s="456">
        <v>32</v>
      </c>
      <c r="B47" s="457" t="s">
        <v>642</v>
      </c>
      <c r="C47" s="458">
        <v>13449289479.784752</v>
      </c>
      <c r="D47" s="458">
        <v>13404905979.240911</v>
      </c>
      <c r="E47" s="459">
        <v>13227058617.426636</v>
      </c>
      <c r="F47" s="459">
        <v>13198030730.374672</v>
      </c>
      <c r="G47" s="459">
        <v>12434602911.729895</v>
      </c>
      <c r="H47" s="622"/>
      <c r="I47" s="622"/>
      <c r="J47" s="622"/>
      <c r="K47" s="622"/>
      <c r="L47" s="622"/>
    </row>
    <row r="48" spans="1:12" thickBot="1">
      <c r="A48" s="116">
        <v>33</v>
      </c>
      <c r="B48" s="230" t="s">
        <v>656</v>
      </c>
      <c r="C48" s="593">
        <v>1.3309060953708713</v>
      </c>
      <c r="D48" s="593">
        <v>1.2669701250885257</v>
      </c>
      <c r="E48" s="594">
        <v>1.2686437868819269</v>
      </c>
      <c r="F48" s="594">
        <v>1.2729299418887905</v>
      </c>
      <c r="G48" s="594">
        <v>1.2708035550361021</v>
      </c>
      <c r="H48" s="622"/>
      <c r="I48" s="622"/>
      <c r="J48" s="622"/>
      <c r="K48" s="622"/>
      <c r="L48" s="622"/>
    </row>
    <row r="49" spans="1:7">
      <c r="A49" s="19"/>
    </row>
    <row r="50" spans="1:7" ht="39.75">
      <c r="B50" s="22" t="s">
        <v>601</v>
      </c>
    </row>
    <row r="51" spans="1:7" ht="65.25">
      <c r="B51" s="322" t="s">
        <v>522</v>
      </c>
      <c r="D51" s="302"/>
      <c r="E51" s="302"/>
      <c r="F51" s="302"/>
      <c r="G51" s="30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zoomScale="80" zoomScaleNormal="80" workbookViewId="0">
      <selection activeCell="C8" sqref="C8:G21"/>
    </sheetView>
  </sheetViews>
  <sheetFormatPr defaultColWidth="9.140625" defaultRowHeight="12.75"/>
  <cols>
    <col min="1" max="1" width="11.85546875" style="466" bestFit="1" customWidth="1"/>
    <col min="2" max="2" width="105.140625" style="466" bestFit="1" customWidth="1"/>
    <col min="3" max="4" width="19.5703125" style="466" bestFit="1" customWidth="1"/>
    <col min="5" max="5" width="20" style="466" bestFit="1" customWidth="1"/>
    <col min="6" max="6" width="19" style="466" bestFit="1" customWidth="1"/>
    <col min="7" max="7" width="30.42578125" style="466" customWidth="1"/>
    <col min="8" max="8" width="20.85546875" style="466" bestFit="1" customWidth="1"/>
    <col min="9" max="16384" width="9.140625" style="466"/>
  </cols>
  <sheetData>
    <row r="1" spans="1:9" s="722" customFormat="1" ht="13.5">
      <c r="A1" s="721" t="s">
        <v>188</v>
      </c>
      <c r="B1" s="711" t="str">
        <f>Info!C2</f>
        <v>სს თიბისი ბანკი</v>
      </c>
    </row>
    <row r="2" spans="1:9" s="722" customFormat="1">
      <c r="A2" s="721" t="s">
        <v>189</v>
      </c>
      <c r="B2" s="710">
        <f>'1. key ratios'!B2</f>
        <v>44834</v>
      </c>
    </row>
    <row r="3" spans="1:9">
      <c r="A3" s="468" t="s">
        <v>662</v>
      </c>
    </row>
    <row r="5" spans="1:9">
      <c r="A5" s="819" t="s">
        <v>663</v>
      </c>
      <c r="B5" s="820"/>
      <c r="C5" s="825" t="s">
        <v>664</v>
      </c>
      <c r="D5" s="826"/>
      <c r="E5" s="826"/>
      <c r="F5" s="826"/>
      <c r="G5" s="826"/>
      <c r="H5" s="827"/>
    </row>
    <row r="6" spans="1:9">
      <c r="A6" s="821"/>
      <c r="B6" s="822"/>
      <c r="C6" s="828"/>
      <c r="D6" s="829"/>
      <c r="E6" s="829"/>
      <c r="F6" s="829"/>
      <c r="G6" s="829"/>
      <c r="H6" s="830"/>
    </row>
    <row r="7" spans="1:9" ht="25.5">
      <c r="A7" s="823"/>
      <c r="B7" s="824"/>
      <c r="C7" s="470" t="s">
        <v>665</v>
      </c>
      <c r="D7" s="470" t="s">
        <v>666</v>
      </c>
      <c r="E7" s="470" t="s">
        <v>667</v>
      </c>
      <c r="F7" s="470" t="s">
        <v>668</v>
      </c>
      <c r="G7" s="579" t="s">
        <v>940</v>
      </c>
      <c r="H7" s="470" t="s">
        <v>68</v>
      </c>
    </row>
    <row r="8" spans="1:9">
      <c r="A8" s="471">
        <v>1</v>
      </c>
      <c r="B8" s="472" t="s">
        <v>216</v>
      </c>
      <c r="C8" s="673">
        <v>2553235843.3590002</v>
      </c>
      <c r="D8" s="673">
        <v>616436264.67519999</v>
      </c>
      <c r="E8" s="673">
        <v>647630596.0323</v>
      </c>
      <c r="F8" s="673">
        <v>264075571.75369999</v>
      </c>
      <c r="G8" s="673">
        <v>0</v>
      </c>
      <c r="H8" s="674">
        <f>SUM(C8:G8)</f>
        <v>4081378275.8202</v>
      </c>
      <c r="I8" s="675"/>
    </row>
    <row r="9" spans="1:9">
      <c r="A9" s="471">
        <v>2</v>
      </c>
      <c r="B9" s="472" t="s">
        <v>217</v>
      </c>
      <c r="C9" s="673">
        <v>0</v>
      </c>
      <c r="D9" s="673">
        <v>0</v>
      </c>
      <c r="E9" s="673">
        <v>0</v>
      </c>
      <c r="F9" s="673">
        <v>0</v>
      </c>
      <c r="G9" s="673">
        <v>0</v>
      </c>
      <c r="H9" s="674">
        <f t="shared" ref="H9:H21" si="0">SUM(C9:G9)</f>
        <v>0</v>
      </c>
      <c r="I9" s="675"/>
    </row>
    <row r="10" spans="1:9">
      <c r="A10" s="471">
        <v>3</v>
      </c>
      <c r="B10" s="472" t="s">
        <v>218</v>
      </c>
      <c r="C10" s="673">
        <v>0</v>
      </c>
      <c r="D10" s="673">
        <v>0</v>
      </c>
      <c r="E10" s="673">
        <v>408265550.49000001</v>
      </c>
      <c r="F10" s="673">
        <v>0</v>
      </c>
      <c r="G10" s="673">
        <v>0</v>
      </c>
      <c r="H10" s="674">
        <f t="shared" si="0"/>
        <v>408265550.49000001</v>
      </c>
      <c r="I10" s="675"/>
    </row>
    <row r="11" spans="1:9">
      <c r="A11" s="471">
        <v>4</v>
      </c>
      <c r="B11" s="472" t="s">
        <v>219</v>
      </c>
      <c r="C11" s="673">
        <v>0</v>
      </c>
      <c r="D11" s="673">
        <v>59525295.579999998</v>
      </c>
      <c r="E11" s="673">
        <v>238358838.02000001</v>
      </c>
      <c r="F11" s="673">
        <v>166424208.24000001</v>
      </c>
      <c r="G11" s="673">
        <v>0</v>
      </c>
      <c r="H11" s="674">
        <f t="shared" si="0"/>
        <v>464308341.84000003</v>
      </c>
      <c r="I11" s="675"/>
    </row>
    <row r="12" spans="1:9">
      <c r="A12" s="471">
        <v>5</v>
      </c>
      <c r="B12" s="472" t="s">
        <v>220</v>
      </c>
      <c r="C12" s="673">
        <v>0</v>
      </c>
      <c r="D12" s="673">
        <v>0</v>
      </c>
      <c r="E12" s="673">
        <v>0</v>
      </c>
      <c r="F12" s="673">
        <v>0</v>
      </c>
      <c r="G12" s="673">
        <v>0</v>
      </c>
      <c r="H12" s="674">
        <f t="shared" si="0"/>
        <v>0</v>
      </c>
      <c r="I12" s="675"/>
    </row>
    <row r="13" spans="1:9">
      <c r="A13" s="471">
        <v>6</v>
      </c>
      <c r="B13" s="472" t="s">
        <v>221</v>
      </c>
      <c r="C13" s="673">
        <v>1206792932.3929</v>
      </c>
      <c r="D13" s="673">
        <v>1115284249.8619998</v>
      </c>
      <c r="E13" s="673">
        <v>1496042.7552</v>
      </c>
      <c r="F13" s="673">
        <v>669242</v>
      </c>
      <c r="G13" s="673">
        <v>205853349.75310004</v>
      </c>
      <c r="H13" s="674">
        <f t="shared" si="0"/>
        <v>2530095816.7631998</v>
      </c>
      <c r="I13" s="675"/>
    </row>
    <row r="14" spans="1:9">
      <c r="A14" s="471">
        <v>7</v>
      </c>
      <c r="B14" s="472" t="s">
        <v>73</v>
      </c>
      <c r="C14" s="673">
        <v>0</v>
      </c>
      <c r="D14" s="673">
        <v>1501080142.2410002</v>
      </c>
      <c r="E14" s="673">
        <v>1583080357.7246997</v>
      </c>
      <c r="F14" s="673">
        <v>2628368878.4919991</v>
      </c>
      <c r="G14" s="673">
        <v>73384924.650999993</v>
      </c>
      <c r="H14" s="674">
        <f t="shared" si="0"/>
        <v>5785914303.1086988</v>
      </c>
      <c r="I14" s="675"/>
    </row>
    <row r="15" spans="1:9">
      <c r="A15" s="471">
        <v>8</v>
      </c>
      <c r="B15" s="474" t="s">
        <v>74</v>
      </c>
      <c r="C15" s="673">
        <v>252772.25939999986</v>
      </c>
      <c r="D15" s="673">
        <v>377634102.16419977</v>
      </c>
      <c r="E15" s="673">
        <v>2382599894.625598</v>
      </c>
      <c r="F15" s="673">
        <v>1695444390.8921998</v>
      </c>
      <c r="G15" s="673">
        <v>118954025.36839993</v>
      </c>
      <c r="H15" s="674">
        <f t="shared" si="0"/>
        <v>4574885185.3097973</v>
      </c>
      <c r="I15" s="675"/>
    </row>
    <row r="16" spans="1:9">
      <c r="A16" s="471">
        <v>9</v>
      </c>
      <c r="B16" s="472" t="s">
        <v>75</v>
      </c>
      <c r="C16" s="673">
        <v>0</v>
      </c>
      <c r="D16" s="673">
        <v>74548797.414400026</v>
      </c>
      <c r="E16" s="673">
        <v>635538207.4483999</v>
      </c>
      <c r="F16" s="673">
        <v>2666505706.7437997</v>
      </c>
      <c r="G16" s="673">
        <v>478727.48500000004</v>
      </c>
      <c r="H16" s="674">
        <f t="shared" si="0"/>
        <v>3377071439.0915999</v>
      </c>
      <c r="I16" s="675"/>
    </row>
    <row r="17" spans="1:9">
      <c r="A17" s="471">
        <v>10</v>
      </c>
      <c r="B17" s="583" t="s">
        <v>690</v>
      </c>
      <c r="C17" s="673">
        <v>5337.1565999999993</v>
      </c>
      <c r="D17" s="673">
        <v>7472726.6398000009</v>
      </c>
      <c r="E17" s="673">
        <v>51517271.5198</v>
      </c>
      <c r="F17" s="673">
        <v>46935279.010199986</v>
      </c>
      <c r="G17" s="673">
        <v>22618583.594200004</v>
      </c>
      <c r="H17" s="674">
        <f t="shared" si="0"/>
        <v>128549197.92059998</v>
      </c>
      <c r="I17" s="675"/>
    </row>
    <row r="18" spans="1:9">
      <c r="A18" s="471">
        <v>11</v>
      </c>
      <c r="B18" s="472" t="s">
        <v>70</v>
      </c>
      <c r="C18" s="673">
        <v>4979893.8296999987</v>
      </c>
      <c r="D18" s="673">
        <v>103692806.82449996</v>
      </c>
      <c r="E18" s="673">
        <v>354254972.13660002</v>
      </c>
      <c r="F18" s="673">
        <v>768328403.55369997</v>
      </c>
      <c r="G18" s="673">
        <v>33722740.767499991</v>
      </c>
      <c r="H18" s="674">
        <f t="shared" si="0"/>
        <v>1264978817.112</v>
      </c>
      <c r="I18" s="675"/>
    </row>
    <row r="19" spans="1:9">
      <c r="A19" s="471">
        <v>12</v>
      </c>
      <c r="B19" s="472" t="s">
        <v>71</v>
      </c>
      <c r="C19" s="673">
        <v>0</v>
      </c>
      <c r="D19" s="673">
        <v>0</v>
      </c>
      <c r="E19" s="673">
        <v>0</v>
      </c>
      <c r="F19" s="673">
        <v>0</v>
      </c>
      <c r="G19" s="673">
        <v>0</v>
      </c>
      <c r="H19" s="674">
        <f t="shared" si="0"/>
        <v>0</v>
      </c>
      <c r="I19" s="675"/>
    </row>
    <row r="20" spans="1:9">
      <c r="A20" s="475">
        <v>13</v>
      </c>
      <c r="B20" s="474" t="s">
        <v>72</v>
      </c>
      <c r="C20" s="673">
        <v>0</v>
      </c>
      <c r="D20" s="673">
        <v>0</v>
      </c>
      <c r="E20" s="673">
        <v>0</v>
      </c>
      <c r="F20" s="673">
        <v>0</v>
      </c>
      <c r="G20" s="673">
        <v>0</v>
      </c>
      <c r="H20" s="674">
        <f t="shared" si="0"/>
        <v>0</v>
      </c>
      <c r="I20" s="675"/>
    </row>
    <row r="21" spans="1:9">
      <c r="A21" s="471">
        <v>14</v>
      </c>
      <c r="B21" s="472" t="s">
        <v>669</v>
      </c>
      <c r="C21" s="673">
        <v>996148832.53989995</v>
      </c>
      <c r="D21" s="673">
        <v>354897757.71290004</v>
      </c>
      <c r="E21" s="673">
        <v>391747565.03019994</v>
      </c>
      <c r="F21" s="673">
        <v>1159450588.1511004</v>
      </c>
      <c r="G21" s="673">
        <v>856981480.86802042</v>
      </c>
      <c r="H21" s="674">
        <f t="shared" si="0"/>
        <v>3759226224.3021207</v>
      </c>
      <c r="I21" s="675"/>
    </row>
    <row r="22" spans="1:9">
      <c r="A22" s="476">
        <v>15</v>
      </c>
      <c r="B22" s="473" t="s">
        <v>68</v>
      </c>
      <c r="C22" s="674">
        <f>SUM(C18:C21)+SUM(C8:C16)</f>
        <v>4761410274.3809004</v>
      </c>
      <c r="D22" s="674">
        <f t="shared" ref="D22:G22" si="1">SUM(D18:D21)+SUM(D8:D16)</f>
        <v>4203099416.4742002</v>
      </c>
      <c r="E22" s="674">
        <f t="shared" si="1"/>
        <v>6642972024.2629967</v>
      </c>
      <c r="F22" s="674">
        <f t="shared" si="1"/>
        <v>9349266989.826498</v>
      </c>
      <c r="G22" s="674">
        <f t="shared" si="1"/>
        <v>1289375248.8930204</v>
      </c>
      <c r="H22" s="674">
        <f>SUM(H18:H21)+SUM(H8:H16)</f>
        <v>26246123953.837612</v>
      </c>
      <c r="I22" s="675"/>
    </row>
    <row r="26" spans="1:9" ht="38.25">
      <c r="B26" s="582" t="s">
        <v>939</v>
      </c>
    </row>
    <row r="35" spans="3:8">
      <c r="C35" s="675"/>
      <c r="D35" s="675"/>
      <c r="E35" s="675"/>
      <c r="F35" s="675"/>
      <c r="G35" s="675"/>
      <c r="H35" s="675"/>
    </row>
    <row r="36" spans="3:8">
      <c r="C36" s="675"/>
      <c r="D36" s="675"/>
      <c r="E36" s="675"/>
      <c r="F36" s="675"/>
      <c r="G36" s="675"/>
      <c r="H36" s="675"/>
    </row>
    <row r="37" spans="3:8">
      <c r="C37" s="675"/>
      <c r="D37" s="675"/>
      <c r="E37" s="675"/>
      <c r="F37" s="675"/>
      <c r="G37" s="675"/>
      <c r="H37" s="675"/>
    </row>
    <row r="38" spans="3:8">
      <c r="C38" s="675"/>
      <c r="D38" s="675"/>
      <c r="E38" s="675"/>
      <c r="F38" s="675"/>
      <c r="G38" s="675"/>
      <c r="H38" s="675"/>
    </row>
    <row r="39" spans="3:8">
      <c r="C39" s="675"/>
      <c r="D39" s="675"/>
      <c r="E39" s="675"/>
      <c r="F39" s="675"/>
      <c r="G39" s="675"/>
      <c r="H39" s="675"/>
    </row>
    <row r="40" spans="3:8">
      <c r="C40" s="675"/>
      <c r="D40" s="675"/>
      <c r="E40" s="675"/>
      <c r="F40" s="675"/>
      <c r="G40" s="675"/>
      <c r="H40" s="675"/>
    </row>
    <row r="41" spans="3:8">
      <c r="C41" s="675"/>
      <c r="D41" s="675"/>
      <c r="E41" s="675"/>
      <c r="F41" s="675"/>
      <c r="G41" s="675"/>
      <c r="H41" s="675"/>
    </row>
    <row r="42" spans="3:8">
      <c r="C42" s="675"/>
      <c r="D42" s="675"/>
      <c r="E42" s="675"/>
      <c r="F42" s="675"/>
      <c r="G42" s="675"/>
      <c r="H42" s="675"/>
    </row>
    <row r="43" spans="3:8">
      <c r="C43" s="675"/>
      <c r="D43" s="675"/>
      <c r="E43" s="675"/>
      <c r="F43" s="675"/>
      <c r="G43" s="675"/>
      <c r="H43" s="675"/>
    </row>
    <row r="44" spans="3:8">
      <c r="C44" s="675"/>
      <c r="D44" s="675"/>
      <c r="E44" s="675"/>
      <c r="F44" s="675"/>
      <c r="G44" s="675"/>
      <c r="H44" s="675"/>
    </row>
    <row r="45" spans="3:8">
      <c r="C45" s="675"/>
      <c r="D45" s="675"/>
      <c r="E45" s="675"/>
      <c r="F45" s="675"/>
      <c r="G45" s="675"/>
      <c r="H45" s="675"/>
    </row>
    <row r="46" spans="3:8">
      <c r="C46" s="675"/>
      <c r="D46" s="675"/>
      <c r="E46" s="675"/>
      <c r="F46" s="675"/>
      <c r="G46" s="675"/>
      <c r="H46" s="675"/>
    </row>
    <row r="47" spans="3:8">
      <c r="C47" s="675"/>
      <c r="D47" s="675"/>
      <c r="E47" s="675"/>
      <c r="F47" s="675"/>
      <c r="G47" s="675"/>
      <c r="H47" s="675"/>
    </row>
    <row r="48" spans="3:8">
      <c r="C48" s="675"/>
      <c r="D48" s="675"/>
      <c r="E48" s="675"/>
      <c r="F48" s="675"/>
      <c r="G48" s="675"/>
      <c r="H48" s="675"/>
    </row>
    <row r="49" spans="3:8">
      <c r="C49" s="675"/>
      <c r="D49" s="675"/>
      <c r="E49" s="675"/>
      <c r="F49" s="675"/>
      <c r="G49" s="675"/>
      <c r="H49" s="675"/>
    </row>
    <row r="50" spans="3:8">
      <c r="C50" s="675"/>
      <c r="D50" s="675"/>
      <c r="E50" s="675"/>
      <c r="F50" s="675"/>
      <c r="G50" s="675"/>
      <c r="H50" s="675"/>
    </row>
    <row r="51" spans="3:8">
      <c r="C51" s="675"/>
      <c r="D51" s="675"/>
      <c r="E51" s="675"/>
      <c r="F51" s="675"/>
      <c r="G51" s="675"/>
      <c r="H51" s="675"/>
    </row>
    <row r="52" spans="3:8">
      <c r="C52" s="675"/>
      <c r="D52" s="675"/>
      <c r="E52" s="675"/>
      <c r="F52" s="675"/>
      <c r="G52" s="675"/>
      <c r="H52" s="675"/>
    </row>
    <row r="53" spans="3:8">
      <c r="C53" s="675"/>
      <c r="D53" s="675"/>
      <c r="E53" s="675"/>
      <c r="F53" s="675"/>
      <c r="G53" s="675"/>
      <c r="H53" s="675"/>
    </row>
    <row r="54" spans="3:8">
      <c r="C54" s="675"/>
      <c r="D54" s="675"/>
      <c r="E54" s="675"/>
      <c r="F54" s="675"/>
      <c r="G54" s="675"/>
      <c r="H54" s="675"/>
    </row>
    <row r="55" spans="3:8">
      <c r="C55" s="675"/>
      <c r="D55" s="675"/>
      <c r="E55" s="675"/>
      <c r="F55" s="675"/>
      <c r="G55" s="675"/>
      <c r="H55" s="675"/>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80" zoomScaleNormal="80" workbookViewId="0">
      <selection activeCell="G21" sqref="G21"/>
    </sheetView>
  </sheetViews>
  <sheetFormatPr defaultColWidth="9.140625" defaultRowHeight="12.75"/>
  <cols>
    <col min="1" max="1" width="11.85546875" style="477" bestFit="1" customWidth="1"/>
    <col min="2" max="2" width="114.5703125" style="466" customWidth="1"/>
    <col min="3" max="3" width="22.42578125" style="466" customWidth="1"/>
    <col min="4" max="4" width="23.5703125" style="466" customWidth="1"/>
    <col min="5" max="7" width="22.140625" style="488" customWidth="1"/>
    <col min="8" max="8" width="22.140625" style="466" customWidth="1"/>
    <col min="9" max="9" width="41.42578125" style="466" customWidth="1"/>
    <col min="10" max="16384" width="9.140625" style="466"/>
  </cols>
  <sheetData>
    <row r="1" spans="1:9" s="722" customFormat="1" ht="13.5">
      <c r="A1" s="721" t="s">
        <v>188</v>
      </c>
      <c r="B1" s="711" t="str">
        <f>Info!C2</f>
        <v>სს თიბისი ბანკი</v>
      </c>
    </row>
    <row r="2" spans="1:9" s="722" customFormat="1">
      <c r="A2" s="721" t="s">
        <v>189</v>
      </c>
      <c r="B2" s="710">
        <f>'1. key ratios'!B2</f>
        <v>44834</v>
      </c>
    </row>
    <row r="3" spans="1:9">
      <c r="A3" s="468" t="s">
        <v>670</v>
      </c>
      <c r="E3" s="466"/>
      <c r="F3" s="466"/>
      <c r="G3" s="466"/>
    </row>
    <row r="4" spans="1:9">
      <c r="C4" s="478" t="s">
        <v>671</v>
      </c>
      <c r="D4" s="478" t="s">
        <v>672</v>
      </c>
      <c r="E4" s="478" t="s">
        <v>673</v>
      </c>
      <c r="F4" s="478" t="s">
        <v>674</v>
      </c>
      <c r="G4" s="478" t="s">
        <v>675</v>
      </c>
      <c r="H4" s="478" t="s">
        <v>676</v>
      </c>
      <c r="I4" s="478" t="s">
        <v>677</v>
      </c>
    </row>
    <row r="5" spans="1:9" ht="33.950000000000003" customHeight="1">
      <c r="A5" s="819" t="s">
        <v>680</v>
      </c>
      <c r="B5" s="820"/>
      <c r="C5" s="833" t="s">
        <v>681</v>
      </c>
      <c r="D5" s="833"/>
      <c r="E5" s="833" t="s">
        <v>682</v>
      </c>
      <c r="F5" s="833" t="s">
        <v>683</v>
      </c>
      <c r="G5" s="831" t="s">
        <v>684</v>
      </c>
      <c r="H5" s="831" t="s">
        <v>685</v>
      </c>
      <c r="I5" s="479" t="s">
        <v>686</v>
      </c>
    </row>
    <row r="6" spans="1:9" ht="38.25">
      <c r="A6" s="823"/>
      <c r="B6" s="824"/>
      <c r="C6" s="528" t="s">
        <v>687</v>
      </c>
      <c r="D6" s="528" t="s">
        <v>688</v>
      </c>
      <c r="E6" s="833"/>
      <c r="F6" s="833"/>
      <c r="G6" s="832"/>
      <c r="H6" s="832"/>
      <c r="I6" s="479" t="s">
        <v>689</v>
      </c>
    </row>
    <row r="7" spans="1:9">
      <c r="A7" s="480">
        <v>1</v>
      </c>
      <c r="B7" s="472" t="s">
        <v>216</v>
      </c>
      <c r="C7" s="673">
        <v>0</v>
      </c>
      <c r="D7" s="673">
        <v>4081238270.8202</v>
      </c>
      <c r="E7" s="676">
        <v>0</v>
      </c>
      <c r="F7" s="676">
        <v>0</v>
      </c>
      <c r="G7" s="676"/>
      <c r="H7" s="673"/>
      <c r="I7" s="677">
        <f t="shared" ref="I7:I23" si="0">C7+D7-E7-F7-G7</f>
        <v>4081238270.8202</v>
      </c>
    </row>
    <row r="8" spans="1:9">
      <c r="A8" s="480">
        <v>2</v>
      </c>
      <c r="B8" s="472" t="s">
        <v>217</v>
      </c>
      <c r="C8" s="673">
        <v>0</v>
      </c>
      <c r="D8" s="673">
        <v>0</v>
      </c>
      <c r="E8" s="676">
        <v>0</v>
      </c>
      <c r="F8" s="676">
        <v>0</v>
      </c>
      <c r="G8" s="676"/>
      <c r="H8" s="673"/>
      <c r="I8" s="677">
        <f t="shared" si="0"/>
        <v>0</v>
      </c>
    </row>
    <row r="9" spans="1:9">
      <c r="A9" s="480">
        <v>3</v>
      </c>
      <c r="B9" s="472" t="s">
        <v>218</v>
      </c>
      <c r="C9" s="673">
        <v>0</v>
      </c>
      <c r="D9" s="673">
        <v>408265550.49000001</v>
      </c>
      <c r="E9" s="676">
        <v>0</v>
      </c>
      <c r="F9" s="676">
        <v>0</v>
      </c>
      <c r="G9" s="676"/>
      <c r="H9" s="673"/>
      <c r="I9" s="677">
        <f t="shared" si="0"/>
        <v>408265550.49000001</v>
      </c>
    </row>
    <row r="10" spans="1:9">
      <c r="A10" s="480">
        <v>4</v>
      </c>
      <c r="B10" s="472" t="s">
        <v>219</v>
      </c>
      <c r="C10" s="673">
        <v>0</v>
      </c>
      <c r="D10" s="673">
        <v>464308341.84000003</v>
      </c>
      <c r="E10" s="676">
        <v>0</v>
      </c>
      <c r="F10" s="676">
        <v>0</v>
      </c>
      <c r="G10" s="676"/>
      <c r="H10" s="673"/>
      <c r="I10" s="677">
        <f t="shared" si="0"/>
        <v>464308341.84000003</v>
      </c>
    </row>
    <row r="11" spans="1:9">
      <c r="A11" s="480">
        <v>5</v>
      </c>
      <c r="B11" s="472" t="s">
        <v>220</v>
      </c>
      <c r="C11" s="673">
        <v>0</v>
      </c>
      <c r="D11" s="673">
        <v>2286274.0077439998</v>
      </c>
      <c r="E11" s="676">
        <v>0</v>
      </c>
      <c r="F11" s="676">
        <v>0</v>
      </c>
      <c r="G11" s="676"/>
      <c r="H11" s="673"/>
      <c r="I11" s="677">
        <f t="shared" si="0"/>
        <v>2286274.0077439998</v>
      </c>
    </row>
    <row r="12" spans="1:9">
      <c r="A12" s="480">
        <v>6</v>
      </c>
      <c r="B12" s="472" t="s">
        <v>221</v>
      </c>
      <c r="C12" s="673">
        <v>0</v>
      </c>
      <c r="D12" s="673">
        <v>2321394132.3900003</v>
      </c>
      <c r="E12" s="676">
        <v>0</v>
      </c>
      <c r="F12" s="676">
        <v>0</v>
      </c>
      <c r="G12" s="676"/>
      <c r="H12" s="673"/>
      <c r="I12" s="677">
        <f t="shared" si="0"/>
        <v>2321394132.3900003</v>
      </c>
    </row>
    <row r="13" spans="1:9">
      <c r="A13" s="480">
        <v>7</v>
      </c>
      <c r="B13" s="472" t="s">
        <v>73</v>
      </c>
      <c r="C13" s="673">
        <v>111264075.9076</v>
      </c>
      <c r="D13" s="673">
        <v>5627406862.7203894</v>
      </c>
      <c r="E13" s="676">
        <v>83870371.647500008</v>
      </c>
      <c r="F13" s="676">
        <v>102675124.27430001</v>
      </c>
      <c r="G13" s="676"/>
      <c r="H13" s="673">
        <v>0</v>
      </c>
      <c r="I13" s="677">
        <f t="shared" si="0"/>
        <v>5552125442.7061901</v>
      </c>
    </row>
    <row r="14" spans="1:9">
      <c r="A14" s="480">
        <v>8</v>
      </c>
      <c r="B14" s="474" t="s">
        <v>74</v>
      </c>
      <c r="C14" s="673">
        <v>318536522.32149994</v>
      </c>
      <c r="D14" s="673">
        <v>4419072620.0381966</v>
      </c>
      <c r="E14" s="676">
        <v>162885327.91630012</v>
      </c>
      <c r="F14" s="676">
        <v>84175605.111599967</v>
      </c>
      <c r="G14" s="676"/>
      <c r="H14" s="673">
        <v>50181270.299999997</v>
      </c>
      <c r="I14" s="677">
        <f t="shared" si="0"/>
        <v>4490548209.3317966</v>
      </c>
    </row>
    <row r="15" spans="1:9">
      <c r="A15" s="480">
        <v>9</v>
      </c>
      <c r="B15" s="472" t="s">
        <v>75</v>
      </c>
      <c r="C15" s="673">
        <v>86612592.838400021</v>
      </c>
      <c r="D15" s="673">
        <v>3324223488.9170995</v>
      </c>
      <c r="E15" s="676">
        <v>33764642.663899988</v>
      </c>
      <c r="F15" s="676">
        <v>64394408.205100015</v>
      </c>
      <c r="G15" s="676"/>
      <c r="H15" s="673">
        <v>0</v>
      </c>
      <c r="I15" s="677">
        <f t="shared" si="0"/>
        <v>3312677030.8864994</v>
      </c>
    </row>
    <row r="16" spans="1:9">
      <c r="A16" s="480">
        <v>10</v>
      </c>
      <c r="B16" s="583" t="s">
        <v>690</v>
      </c>
      <c r="C16" s="673">
        <v>230675707.71429986</v>
      </c>
      <c r="D16" s="673">
        <v>9184072.2376000043</v>
      </c>
      <c r="E16" s="676">
        <v>111337582.03129995</v>
      </c>
      <c r="F16" s="676">
        <v>57125.175299999995</v>
      </c>
      <c r="G16" s="676"/>
      <c r="H16" s="673">
        <v>50181270.299999997</v>
      </c>
      <c r="I16" s="677">
        <f t="shared" si="0"/>
        <v>128465072.74529991</v>
      </c>
    </row>
    <row r="17" spans="1:9">
      <c r="A17" s="480">
        <v>11</v>
      </c>
      <c r="B17" s="472" t="s">
        <v>70</v>
      </c>
      <c r="C17" s="673">
        <v>1070895.3499999999</v>
      </c>
      <c r="D17" s="673">
        <v>1254347899.7085993</v>
      </c>
      <c r="E17" s="676">
        <v>823962.7537</v>
      </c>
      <c r="F17" s="676">
        <v>24780259.816100013</v>
      </c>
      <c r="G17" s="676"/>
      <c r="H17" s="673">
        <v>0</v>
      </c>
      <c r="I17" s="677">
        <f t="shared" si="0"/>
        <v>1229814572.4887991</v>
      </c>
    </row>
    <row r="18" spans="1:9">
      <c r="A18" s="480">
        <v>12</v>
      </c>
      <c r="B18" s="472" t="s">
        <v>71</v>
      </c>
      <c r="C18" s="673">
        <v>0</v>
      </c>
      <c r="D18" s="673">
        <v>0</v>
      </c>
      <c r="E18" s="676">
        <v>0</v>
      </c>
      <c r="F18" s="676">
        <v>0</v>
      </c>
      <c r="G18" s="676"/>
      <c r="H18" s="673">
        <v>0</v>
      </c>
      <c r="I18" s="677">
        <f t="shared" si="0"/>
        <v>0</v>
      </c>
    </row>
    <row r="19" spans="1:9">
      <c r="A19" s="483">
        <v>13</v>
      </c>
      <c r="B19" s="474" t="s">
        <v>72</v>
      </c>
      <c r="C19" s="673">
        <v>0</v>
      </c>
      <c r="D19" s="673">
        <v>0</v>
      </c>
      <c r="E19" s="676">
        <v>0</v>
      </c>
      <c r="F19" s="676">
        <v>0</v>
      </c>
      <c r="G19" s="676"/>
      <c r="H19" s="673">
        <v>0</v>
      </c>
      <c r="I19" s="677">
        <f t="shared" si="0"/>
        <v>0</v>
      </c>
    </row>
    <row r="20" spans="1:9">
      <c r="A20" s="480">
        <v>14</v>
      </c>
      <c r="B20" s="472" t="s">
        <v>669</v>
      </c>
      <c r="C20" s="673">
        <v>381010357.4813</v>
      </c>
      <c r="D20" s="673">
        <v>4221876222.2604108</v>
      </c>
      <c r="E20" s="676">
        <v>163482469.66269997</v>
      </c>
      <c r="F20" s="676">
        <v>40155161.255999997</v>
      </c>
      <c r="G20" s="676"/>
      <c r="H20" s="673">
        <v>5753021.3799999999</v>
      </c>
      <c r="I20" s="677">
        <f t="shared" si="0"/>
        <v>4399248948.8230114</v>
      </c>
    </row>
    <row r="21" spans="1:9" s="485" customFormat="1">
      <c r="A21" s="484">
        <v>15</v>
      </c>
      <c r="B21" s="473" t="s">
        <v>68</v>
      </c>
      <c r="C21" s="674">
        <f>SUM(C7:C15)+SUM(C17:C20)</f>
        <v>898494443.8987999</v>
      </c>
      <c r="D21" s="674">
        <f t="shared" ref="D21:H21" si="1">SUM(D7:D15)+SUM(D17:D20)</f>
        <v>26124419663.192638</v>
      </c>
      <c r="E21" s="674">
        <f t="shared" si="1"/>
        <v>444826774.64410007</v>
      </c>
      <c r="F21" s="674">
        <f t="shared" si="1"/>
        <v>316180558.6631</v>
      </c>
      <c r="G21" s="674">
        <v>18650753.989999998</v>
      </c>
      <c r="H21" s="674">
        <f t="shared" si="1"/>
        <v>55934291.68</v>
      </c>
      <c r="I21" s="677">
        <f t="shared" si="0"/>
        <v>26243256019.794235</v>
      </c>
    </row>
    <row r="22" spans="1:9">
      <c r="A22" s="486">
        <v>16</v>
      </c>
      <c r="B22" s="487" t="s">
        <v>691</v>
      </c>
      <c r="C22" s="673">
        <v>583978871.37879992</v>
      </c>
      <c r="D22" s="673">
        <v>16378302335.063593</v>
      </c>
      <c r="E22" s="676">
        <v>307761517.93410015</v>
      </c>
      <c r="F22" s="676">
        <v>309917256.85749996</v>
      </c>
      <c r="G22" s="676">
        <v>18650753.989999998</v>
      </c>
      <c r="H22" s="673">
        <v>50181270.299999997</v>
      </c>
      <c r="I22" s="677">
        <f t="shared" si="0"/>
        <v>16325951677.660793</v>
      </c>
    </row>
    <row r="23" spans="1:9">
      <c r="A23" s="486">
        <v>17</v>
      </c>
      <c r="B23" s="487" t="s">
        <v>692</v>
      </c>
      <c r="C23" s="673">
        <v>0</v>
      </c>
      <c r="D23" s="673">
        <v>2520636438.2692356</v>
      </c>
      <c r="E23" s="676">
        <v>0</v>
      </c>
      <c r="F23" s="676">
        <v>2319687.4356</v>
      </c>
      <c r="G23" s="676">
        <v>0</v>
      </c>
      <c r="H23" s="673">
        <v>0</v>
      </c>
      <c r="I23" s="677">
        <f t="shared" si="0"/>
        <v>2518316750.8336358</v>
      </c>
    </row>
    <row r="26" spans="1:9" ht="42.6" customHeight="1">
      <c r="B26" s="582" t="s">
        <v>939</v>
      </c>
    </row>
    <row r="32" spans="1:9">
      <c r="C32" s="675"/>
      <c r="D32" s="675"/>
      <c r="E32" s="675"/>
      <c r="F32" s="675"/>
      <c r="G32" s="675"/>
      <c r="H32" s="675"/>
      <c r="I32" s="675"/>
    </row>
    <row r="33" spans="3:9">
      <c r="C33" s="675"/>
      <c r="D33" s="675"/>
      <c r="E33" s="675"/>
      <c r="F33" s="675"/>
      <c r="G33" s="675"/>
      <c r="H33" s="675"/>
      <c r="I33" s="675"/>
    </row>
    <row r="34" spans="3:9">
      <c r="C34" s="675"/>
      <c r="D34" s="675"/>
      <c r="E34" s="675"/>
      <c r="F34" s="675"/>
      <c r="G34" s="675"/>
      <c r="H34" s="675"/>
      <c r="I34" s="675"/>
    </row>
    <row r="35" spans="3:9">
      <c r="C35" s="675"/>
      <c r="D35" s="675"/>
      <c r="E35" s="675"/>
      <c r="F35" s="675"/>
      <c r="G35" s="675"/>
      <c r="H35" s="675"/>
      <c r="I35" s="675"/>
    </row>
    <row r="36" spans="3:9">
      <c r="C36" s="675"/>
      <c r="D36" s="675"/>
      <c r="E36" s="675"/>
      <c r="F36" s="675"/>
      <c r="G36" s="675"/>
      <c r="H36" s="675"/>
      <c r="I36" s="675"/>
    </row>
    <row r="37" spans="3:9">
      <c r="C37" s="675"/>
      <c r="D37" s="675"/>
      <c r="E37" s="675"/>
      <c r="F37" s="675"/>
      <c r="G37" s="675"/>
      <c r="H37" s="675"/>
      <c r="I37" s="675"/>
    </row>
    <row r="38" spans="3:9">
      <c r="C38" s="675"/>
      <c r="D38" s="675"/>
      <c r="E38" s="675"/>
      <c r="F38" s="675"/>
      <c r="G38" s="675"/>
      <c r="H38" s="675"/>
      <c r="I38" s="675"/>
    </row>
    <row r="39" spans="3:9">
      <c r="C39" s="675"/>
      <c r="D39" s="675"/>
      <c r="E39" s="675"/>
      <c r="F39" s="675"/>
      <c r="G39" s="675"/>
      <c r="H39" s="675"/>
      <c r="I39" s="675"/>
    </row>
    <row r="40" spans="3:9">
      <c r="C40" s="675"/>
      <c r="D40" s="675"/>
      <c r="E40" s="675"/>
      <c r="F40" s="675"/>
      <c r="G40" s="675"/>
      <c r="H40" s="675"/>
      <c r="I40" s="675"/>
    </row>
    <row r="41" spans="3:9">
      <c r="C41" s="675"/>
      <c r="D41" s="675"/>
      <c r="E41" s="675"/>
      <c r="F41" s="675"/>
      <c r="G41" s="675"/>
      <c r="H41" s="675"/>
      <c r="I41" s="675"/>
    </row>
    <row r="42" spans="3:9">
      <c r="C42" s="675"/>
      <c r="D42" s="675"/>
      <c r="E42" s="675"/>
      <c r="F42" s="675"/>
      <c r="G42" s="675"/>
      <c r="H42" s="675"/>
      <c r="I42" s="675"/>
    </row>
    <row r="43" spans="3:9">
      <c r="C43" s="675"/>
      <c r="D43" s="675"/>
      <c r="E43" s="675"/>
      <c r="F43" s="675"/>
      <c r="G43" s="675"/>
      <c r="H43" s="675"/>
      <c r="I43" s="675"/>
    </row>
    <row r="44" spans="3:9">
      <c r="C44" s="675"/>
      <c r="D44" s="675"/>
      <c r="E44" s="675"/>
      <c r="F44" s="675"/>
      <c r="G44" s="675"/>
      <c r="H44" s="675"/>
      <c r="I44" s="675"/>
    </row>
    <row r="45" spans="3:9">
      <c r="C45" s="675"/>
      <c r="D45" s="675"/>
      <c r="E45" s="675"/>
      <c r="F45" s="675"/>
      <c r="G45" s="675"/>
      <c r="H45" s="675"/>
      <c r="I45" s="675"/>
    </row>
    <row r="46" spans="3:9">
      <c r="C46" s="675"/>
      <c r="D46" s="675"/>
      <c r="E46" s="675"/>
      <c r="F46" s="675"/>
      <c r="G46" s="675"/>
      <c r="H46" s="675"/>
      <c r="I46" s="675"/>
    </row>
    <row r="47" spans="3:9">
      <c r="C47" s="675"/>
      <c r="D47" s="675"/>
      <c r="E47" s="675"/>
      <c r="F47" s="675"/>
      <c r="G47" s="675"/>
      <c r="H47" s="675"/>
      <c r="I47" s="675"/>
    </row>
    <row r="48" spans="3:9">
      <c r="C48" s="675"/>
      <c r="D48" s="675"/>
      <c r="E48" s="675"/>
      <c r="F48" s="675"/>
      <c r="G48" s="675"/>
      <c r="H48" s="675"/>
      <c r="I48" s="675"/>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G34" sqref="G34"/>
    </sheetView>
  </sheetViews>
  <sheetFormatPr defaultColWidth="9.140625" defaultRowHeight="12.75"/>
  <cols>
    <col min="1" max="1" width="11" style="466" bestFit="1" customWidth="1"/>
    <col min="2" max="2" width="93.42578125" style="466" customWidth="1"/>
    <col min="3" max="8" width="22" style="466" customWidth="1"/>
    <col min="9" max="9" width="42.42578125" style="466" bestFit="1" customWidth="1"/>
    <col min="10" max="10" width="13.85546875" style="466" bestFit="1" customWidth="1"/>
    <col min="11" max="16384" width="9.140625" style="466"/>
  </cols>
  <sheetData>
    <row r="1" spans="1:10" s="722" customFormat="1" ht="13.5">
      <c r="A1" s="721" t="s">
        <v>188</v>
      </c>
      <c r="B1" s="711" t="str">
        <f>Info!C2</f>
        <v>სს თიბისი ბანკი</v>
      </c>
    </row>
    <row r="2" spans="1:10" s="722" customFormat="1">
      <c r="A2" s="721" t="s">
        <v>189</v>
      </c>
      <c r="B2" s="710">
        <f>'1. key ratios'!B2</f>
        <v>44834</v>
      </c>
    </row>
    <row r="3" spans="1:10">
      <c r="A3" s="468" t="s">
        <v>693</v>
      </c>
    </row>
    <row r="4" spans="1:10">
      <c r="C4" s="478" t="s">
        <v>671</v>
      </c>
      <c r="D4" s="478" t="s">
        <v>672</v>
      </c>
      <c r="E4" s="478" t="s">
        <v>673</v>
      </c>
      <c r="F4" s="478" t="s">
        <v>674</v>
      </c>
      <c r="G4" s="478" t="s">
        <v>675</v>
      </c>
      <c r="H4" s="478" t="s">
        <v>676</v>
      </c>
      <c r="I4" s="478" t="s">
        <v>677</v>
      </c>
    </row>
    <row r="5" spans="1:10" ht="41.45" customHeight="1">
      <c r="A5" s="819" t="s">
        <v>952</v>
      </c>
      <c r="B5" s="820"/>
      <c r="C5" s="833" t="s">
        <v>681</v>
      </c>
      <c r="D5" s="833"/>
      <c r="E5" s="833" t="s">
        <v>682</v>
      </c>
      <c r="F5" s="833" t="s">
        <v>683</v>
      </c>
      <c r="G5" s="831" t="s">
        <v>684</v>
      </c>
      <c r="H5" s="831" t="s">
        <v>685</v>
      </c>
      <c r="I5" s="479" t="s">
        <v>686</v>
      </c>
    </row>
    <row r="6" spans="1:10" ht="41.45" customHeight="1">
      <c r="A6" s="823"/>
      <c r="B6" s="824"/>
      <c r="C6" s="528" t="s">
        <v>687</v>
      </c>
      <c r="D6" s="528" t="s">
        <v>688</v>
      </c>
      <c r="E6" s="833"/>
      <c r="F6" s="833"/>
      <c r="G6" s="832"/>
      <c r="H6" s="832"/>
      <c r="I6" s="479" t="s">
        <v>689</v>
      </c>
    </row>
    <row r="7" spans="1:10">
      <c r="A7" s="481">
        <v>1</v>
      </c>
      <c r="B7" s="489" t="s">
        <v>694</v>
      </c>
      <c r="C7" s="673">
        <v>8170366.824000001</v>
      </c>
      <c r="D7" s="673">
        <v>4360387436.4541998</v>
      </c>
      <c r="E7" s="673">
        <v>3381212.3199800011</v>
      </c>
      <c r="F7" s="673">
        <v>5432396.1825879989</v>
      </c>
      <c r="G7" s="673">
        <v>0</v>
      </c>
      <c r="H7" s="673">
        <v>1749621.19</v>
      </c>
      <c r="I7" s="677">
        <f t="shared" ref="I7:I34" si="0">C7+D7-E7-F7-G7</f>
        <v>4359744194.7756329</v>
      </c>
      <c r="J7" s="675"/>
    </row>
    <row r="8" spans="1:10">
      <c r="A8" s="481">
        <v>2</v>
      </c>
      <c r="B8" s="489" t="s">
        <v>695</v>
      </c>
      <c r="C8" s="673">
        <v>3863166.5658000004</v>
      </c>
      <c r="D8" s="673">
        <v>3536661833.6501446</v>
      </c>
      <c r="E8" s="673">
        <v>1817672.8640400001</v>
      </c>
      <c r="F8" s="673">
        <v>6715340.2434279975</v>
      </c>
      <c r="G8" s="673">
        <v>0</v>
      </c>
      <c r="H8" s="673">
        <v>1068269.017056</v>
      </c>
      <c r="I8" s="677">
        <f t="shared" si="0"/>
        <v>3531991987.1084766</v>
      </c>
      <c r="J8" s="675"/>
    </row>
    <row r="9" spans="1:10">
      <c r="A9" s="481">
        <v>3</v>
      </c>
      <c r="B9" s="489" t="s">
        <v>696</v>
      </c>
      <c r="C9" s="673">
        <v>333727.35520000011</v>
      </c>
      <c r="D9" s="673">
        <v>133157680.0942</v>
      </c>
      <c r="E9" s="673">
        <v>238993.07329000003</v>
      </c>
      <c r="F9" s="673">
        <v>2650142.8195099998</v>
      </c>
      <c r="G9" s="673">
        <v>0</v>
      </c>
      <c r="H9" s="673">
        <v>13447.28</v>
      </c>
      <c r="I9" s="677">
        <f t="shared" si="0"/>
        <v>130602271.5566</v>
      </c>
      <c r="J9" s="675"/>
    </row>
    <row r="10" spans="1:10">
      <c r="A10" s="481">
        <v>4</v>
      </c>
      <c r="B10" s="489" t="s">
        <v>697</v>
      </c>
      <c r="C10" s="673">
        <v>45185352.053800002</v>
      </c>
      <c r="D10" s="673">
        <v>614316871.2428</v>
      </c>
      <c r="E10" s="673">
        <v>21547085.936239999</v>
      </c>
      <c r="F10" s="673">
        <v>10919859.813823996</v>
      </c>
      <c r="G10" s="673">
        <v>0</v>
      </c>
      <c r="H10" s="673">
        <v>93578.14</v>
      </c>
      <c r="I10" s="677">
        <f t="shared" si="0"/>
        <v>627035277.54653609</v>
      </c>
      <c r="J10" s="675"/>
    </row>
    <row r="11" spans="1:10">
      <c r="A11" s="481">
        <v>5</v>
      </c>
      <c r="B11" s="489" t="s">
        <v>698</v>
      </c>
      <c r="C11" s="673">
        <v>29339213.3572</v>
      </c>
      <c r="D11" s="673">
        <v>982055952.51550043</v>
      </c>
      <c r="E11" s="673">
        <v>21154725.683049999</v>
      </c>
      <c r="F11" s="673">
        <v>17171878.041059997</v>
      </c>
      <c r="G11" s="673">
        <v>0</v>
      </c>
      <c r="H11" s="673">
        <v>198796.31</v>
      </c>
      <c r="I11" s="677">
        <f t="shared" si="0"/>
        <v>973068562.14859045</v>
      </c>
      <c r="J11" s="675"/>
    </row>
    <row r="12" spans="1:10">
      <c r="A12" s="481">
        <v>6</v>
      </c>
      <c r="B12" s="489" t="s">
        <v>699</v>
      </c>
      <c r="C12" s="673">
        <v>35463332.847199991</v>
      </c>
      <c r="D12" s="673">
        <v>393707646.86790025</v>
      </c>
      <c r="E12" s="673">
        <v>18777342.217099994</v>
      </c>
      <c r="F12" s="673">
        <v>7221229.3563499991</v>
      </c>
      <c r="G12" s="673">
        <v>0</v>
      </c>
      <c r="H12" s="673">
        <v>3441191.6203359999</v>
      </c>
      <c r="I12" s="677">
        <f t="shared" si="0"/>
        <v>403172408.14165026</v>
      </c>
      <c r="J12" s="675"/>
    </row>
    <row r="13" spans="1:10">
      <c r="A13" s="481">
        <v>7</v>
      </c>
      <c r="B13" s="489" t="s">
        <v>700</v>
      </c>
      <c r="C13" s="673">
        <v>25145475.999800004</v>
      </c>
      <c r="D13" s="673">
        <v>453232399.99209976</v>
      </c>
      <c r="E13" s="673">
        <v>9430495.8895300012</v>
      </c>
      <c r="F13" s="673">
        <v>8927883.8512579985</v>
      </c>
      <c r="G13" s="673">
        <v>0</v>
      </c>
      <c r="H13" s="673">
        <v>410844.15</v>
      </c>
      <c r="I13" s="677">
        <f t="shared" si="0"/>
        <v>460019496.25111181</v>
      </c>
      <c r="J13" s="675"/>
    </row>
    <row r="14" spans="1:10">
      <c r="A14" s="481">
        <v>8</v>
      </c>
      <c r="B14" s="489" t="s">
        <v>701</v>
      </c>
      <c r="C14" s="673">
        <v>14982119.360200001</v>
      </c>
      <c r="D14" s="673">
        <v>629989734.60030031</v>
      </c>
      <c r="E14" s="673">
        <v>6864189.4186000014</v>
      </c>
      <c r="F14" s="673">
        <v>12400547.918300001</v>
      </c>
      <c r="G14" s="673">
        <v>0</v>
      </c>
      <c r="H14" s="673">
        <v>1026700.6364</v>
      </c>
      <c r="I14" s="677">
        <f t="shared" si="0"/>
        <v>625707116.62360036</v>
      </c>
      <c r="J14" s="675"/>
    </row>
    <row r="15" spans="1:10">
      <c r="A15" s="481">
        <v>9</v>
      </c>
      <c r="B15" s="489" t="s">
        <v>702</v>
      </c>
      <c r="C15" s="673">
        <v>9247421.8197000008</v>
      </c>
      <c r="D15" s="673">
        <v>401015802.93349993</v>
      </c>
      <c r="E15" s="673">
        <v>4981779.3947700011</v>
      </c>
      <c r="F15" s="673">
        <v>7809226.7715979964</v>
      </c>
      <c r="G15" s="673">
        <v>0</v>
      </c>
      <c r="H15" s="673">
        <v>158927.29999999999</v>
      </c>
      <c r="I15" s="677">
        <f t="shared" si="0"/>
        <v>397472218.58683193</v>
      </c>
      <c r="J15" s="675"/>
    </row>
    <row r="16" spans="1:10">
      <c r="A16" s="481">
        <v>10</v>
      </c>
      <c r="B16" s="489" t="s">
        <v>703</v>
      </c>
      <c r="C16" s="673">
        <v>1348013.1835000003</v>
      </c>
      <c r="D16" s="673">
        <v>162861868.93190005</v>
      </c>
      <c r="E16" s="673">
        <v>899154.77408</v>
      </c>
      <c r="F16" s="673">
        <v>3211166.2812059997</v>
      </c>
      <c r="G16" s="673">
        <v>0</v>
      </c>
      <c r="H16" s="673">
        <v>124792.82</v>
      </c>
      <c r="I16" s="677">
        <f t="shared" si="0"/>
        <v>160099561.06011403</v>
      </c>
      <c r="J16" s="675"/>
    </row>
    <row r="17" spans="1:10">
      <c r="A17" s="481">
        <v>11</v>
      </c>
      <c r="B17" s="489" t="s">
        <v>704</v>
      </c>
      <c r="C17" s="673">
        <v>6597413.661799998</v>
      </c>
      <c r="D17" s="673">
        <v>136122718.4993</v>
      </c>
      <c r="E17" s="673">
        <v>2505991.6951500005</v>
      </c>
      <c r="F17" s="673">
        <v>2677262.1766740005</v>
      </c>
      <c r="G17" s="673">
        <v>0</v>
      </c>
      <c r="H17" s="673">
        <v>278479.43</v>
      </c>
      <c r="I17" s="677">
        <f t="shared" si="0"/>
        <v>137536878.289276</v>
      </c>
      <c r="J17" s="675"/>
    </row>
    <row r="18" spans="1:10">
      <c r="A18" s="481">
        <v>12</v>
      </c>
      <c r="B18" s="489" t="s">
        <v>705</v>
      </c>
      <c r="C18" s="673">
        <v>42793205.174299985</v>
      </c>
      <c r="D18" s="673">
        <v>1303606787.6420002</v>
      </c>
      <c r="E18" s="673">
        <v>19354471.501300003</v>
      </c>
      <c r="F18" s="673">
        <v>25454750.289415989</v>
      </c>
      <c r="G18" s="673">
        <v>0</v>
      </c>
      <c r="H18" s="673">
        <v>3252820.78</v>
      </c>
      <c r="I18" s="677">
        <f t="shared" si="0"/>
        <v>1301590771.025584</v>
      </c>
      <c r="J18" s="675"/>
    </row>
    <row r="19" spans="1:10">
      <c r="A19" s="481">
        <v>13</v>
      </c>
      <c r="B19" s="489" t="s">
        <v>706</v>
      </c>
      <c r="C19" s="673">
        <v>14812922.611100001</v>
      </c>
      <c r="D19" s="673">
        <v>584433116.70729995</v>
      </c>
      <c r="E19" s="673">
        <v>8068002.5413600029</v>
      </c>
      <c r="F19" s="673">
        <v>11305719.583602002</v>
      </c>
      <c r="G19" s="673">
        <v>0</v>
      </c>
      <c r="H19" s="673">
        <v>1231489.7</v>
      </c>
      <c r="I19" s="677">
        <f t="shared" si="0"/>
        <v>579872317.19343793</v>
      </c>
      <c r="J19" s="675"/>
    </row>
    <row r="20" spans="1:10">
      <c r="A20" s="481">
        <v>14</v>
      </c>
      <c r="B20" s="489" t="s">
        <v>707</v>
      </c>
      <c r="C20" s="673">
        <v>41915024.463399976</v>
      </c>
      <c r="D20" s="673">
        <v>890991144.18839991</v>
      </c>
      <c r="E20" s="673">
        <v>31944077.235670004</v>
      </c>
      <c r="F20" s="673">
        <v>14039790.204018006</v>
      </c>
      <c r="G20" s="673">
        <v>0</v>
      </c>
      <c r="H20" s="673">
        <v>152931.21</v>
      </c>
      <c r="I20" s="677">
        <f t="shared" si="0"/>
        <v>886922301.21211195</v>
      </c>
      <c r="J20" s="675"/>
    </row>
    <row r="21" spans="1:10">
      <c r="A21" s="481">
        <v>15</v>
      </c>
      <c r="B21" s="489" t="s">
        <v>708</v>
      </c>
      <c r="C21" s="673">
        <v>24505063.0887</v>
      </c>
      <c r="D21" s="673">
        <v>293331391.2639001</v>
      </c>
      <c r="E21" s="673">
        <v>9087177.9278800022</v>
      </c>
      <c r="F21" s="673">
        <v>5561419.0329360012</v>
      </c>
      <c r="G21" s="673">
        <v>0</v>
      </c>
      <c r="H21" s="673">
        <v>479056.94336899999</v>
      </c>
      <c r="I21" s="677">
        <f t="shared" si="0"/>
        <v>303187857.39178413</v>
      </c>
      <c r="J21" s="675"/>
    </row>
    <row r="22" spans="1:10">
      <c r="A22" s="481">
        <v>16</v>
      </c>
      <c r="B22" s="489" t="s">
        <v>709</v>
      </c>
      <c r="C22" s="673">
        <v>1098939.3599999996</v>
      </c>
      <c r="D22" s="673">
        <v>167974700.40539992</v>
      </c>
      <c r="E22" s="673">
        <v>1176573.7429299997</v>
      </c>
      <c r="F22" s="673">
        <v>3244554.9458999997</v>
      </c>
      <c r="G22" s="673">
        <v>0</v>
      </c>
      <c r="H22" s="673">
        <v>76197.990000000005</v>
      </c>
      <c r="I22" s="677">
        <f t="shared" si="0"/>
        <v>164652511.07656994</v>
      </c>
      <c r="J22" s="675"/>
    </row>
    <row r="23" spans="1:10">
      <c r="A23" s="481">
        <v>17</v>
      </c>
      <c r="B23" s="489" t="s">
        <v>710</v>
      </c>
      <c r="C23" s="673">
        <v>3634021.6371000004</v>
      </c>
      <c r="D23" s="673">
        <v>197374532.90890002</v>
      </c>
      <c r="E23" s="673">
        <v>4955133.8899500007</v>
      </c>
      <c r="F23" s="673">
        <v>3166496.005578001</v>
      </c>
      <c r="G23" s="673">
        <v>0</v>
      </c>
      <c r="H23" s="673">
        <v>7532.63</v>
      </c>
      <c r="I23" s="677">
        <f t="shared" si="0"/>
        <v>192886924.65047202</v>
      </c>
      <c r="J23" s="675"/>
    </row>
    <row r="24" spans="1:10">
      <c r="A24" s="481">
        <v>18</v>
      </c>
      <c r="B24" s="489" t="s">
        <v>711</v>
      </c>
      <c r="C24" s="673">
        <v>1603073.2531000001</v>
      </c>
      <c r="D24" s="673">
        <v>920371713.94342017</v>
      </c>
      <c r="E24" s="673">
        <v>4128547.6736599999</v>
      </c>
      <c r="F24" s="673">
        <v>17458586.918961924</v>
      </c>
      <c r="G24" s="673">
        <v>0</v>
      </c>
      <c r="H24" s="673">
        <v>103247.88</v>
      </c>
      <c r="I24" s="677">
        <f t="shared" si="0"/>
        <v>900387652.60389829</v>
      </c>
      <c r="J24" s="675"/>
    </row>
    <row r="25" spans="1:10">
      <c r="A25" s="481">
        <v>19</v>
      </c>
      <c r="B25" s="489" t="s">
        <v>712</v>
      </c>
      <c r="C25" s="673">
        <v>792051.77949999983</v>
      </c>
      <c r="D25" s="673">
        <v>97395265.111999989</v>
      </c>
      <c r="E25" s="673">
        <v>329217.31086999999</v>
      </c>
      <c r="F25" s="673">
        <v>1923865.2684459996</v>
      </c>
      <c r="G25" s="673">
        <v>0</v>
      </c>
      <c r="H25" s="673">
        <v>176037.2628</v>
      </c>
      <c r="I25" s="677">
        <f t="shared" si="0"/>
        <v>95934234.312183976</v>
      </c>
      <c r="J25" s="675"/>
    </row>
    <row r="26" spans="1:10">
      <c r="A26" s="481">
        <v>20</v>
      </c>
      <c r="B26" s="489" t="s">
        <v>713</v>
      </c>
      <c r="C26" s="673">
        <v>6065236.0209999997</v>
      </c>
      <c r="D26" s="673">
        <v>513856522.0341</v>
      </c>
      <c r="E26" s="673">
        <v>3209089.59742</v>
      </c>
      <c r="F26" s="673">
        <v>10059259.179363998</v>
      </c>
      <c r="G26" s="673">
        <v>0</v>
      </c>
      <c r="H26" s="673">
        <v>271672.68</v>
      </c>
      <c r="I26" s="677">
        <f t="shared" si="0"/>
        <v>506653409.27831602</v>
      </c>
      <c r="J26" s="675"/>
    </row>
    <row r="27" spans="1:10">
      <c r="A27" s="481">
        <v>21</v>
      </c>
      <c r="B27" s="489" t="s">
        <v>714</v>
      </c>
      <c r="C27" s="673">
        <v>911709.1137999997</v>
      </c>
      <c r="D27" s="673">
        <v>46685468.555499993</v>
      </c>
      <c r="E27" s="673">
        <v>688783.75525999989</v>
      </c>
      <c r="F27" s="673">
        <v>922349.57628600008</v>
      </c>
      <c r="G27" s="673">
        <v>0</v>
      </c>
      <c r="H27" s="673">
        <v>48693.39</v>
      </c>
      <c r="I27" s="677">
        <f t="shared" si="0"/>
        <v>45986044.337753989</v>
      </c>
      <c r="J27" s="675"/>
    </row>
    <row r="28" spans="1:10">
      <c r="A28" s="481">
        <v>22</v>
      </c>
      <c r="B28" s="489" t="s">
        <v>715</v>
      </c>
      <c r="C28" s="673">
        <v>882936.66760000004</v>
      </c>
      <c r="D28" s="673">
        <v>88549242.032171637</v>
      </c>
      <c r="E28" s="673">
        <v>340215.96940000006</v>
      </c>
      <c r="F28" s="673">
        <v>1746216.331419433</v>
      </c>
      <c r="G28" s="673">
        <v>0</v>
      </c>
      <c r="H28" s="673">
        <v>87120.36</v>
      </c>
      <c r="I28" s="677">
        <f t="shared" si="0"/>
        <v>87345746.398952201</v>
      </c>
      <c r="J28" s="675"/>
    </row>
    <row r="29" spans="1:10">
      <c r="A29" s="481">
        <v>23</v>
      </c>
      <c r="B29" s="489" t="s">
        <v>716</v>
      </c>
      <c r="C29" s="673">
        <v>117637182.63140002</v>
      </c>
      <c r="D29" s="673">
        <v>3473717578.8226991</v>
      </c>
      <c r="E29" s="673">
        <v>56636003.761829957</v>
      </c>
      <c r="F29" s="673">
        <v>66988813.864750005</v>
      </c>
      <c r="G29" s="673">
        <v>0</v>
      </c>
      <c r="H29" s="673">
        <v>18263485.328600012</v>
      </c>
      <c r="I29" s="677">
        <f t="shared" si="0"/>
        <v>3467729943.8275194</v>
      </c>
      <c r="J29" s="675"/>
    </row>
    <row r="30" spans="1:10">
      <c r="A30" s="481">
        <v>24</v>
      </c>
      <c r="B30" s="489" t="s">
        <v>717</v>
      </c>
      <c r="C30" s="673">
        <v>19328519.182699993</v>
      </c>
      <c r="D30" s="673">
        <v>930723478.23349988</v>
      </c>
      <c r="E30" s="673">
        <v>11287658.712359998</v>
      </c>
      <c r="F30" s="673">
        <v>17605544.280663997</v>
      </c>
      <c r="G30" s="673">
        <v>0</v>
      </c>
      <c r="H30" s="673">
        <v>2050164.67536</v>
      </c>
      <c r="I30" s="677">
        <f t="shared" si="0"/>
        <v>921158794.42317593</v>
      </c>
      <c r="J30" s="675"/>
    </row>
    <row r="31" spans="1:10">
      <c r="A31" s="481">
        <v>25</v>
      </c>
      <c r="B31" s="489" t="s">
        <v>718</v>
      </c>
      <c r="C31" s="673">
        <v>86604340.24379994</v>
      </c>
      <c r="D31" s="673">
        <v>1987069677.9952004</v>
      </c>
      <c r="E31" s="673">
        <v>37132231.876749985</v>
      </c>
      <c r="F31" s="673">
        <v>38596181.508877978</v>
      </c>
      <c r="G31" s="673">
        <v>0</v>
      </c>
      <c r="H31" s="673">
        <v>14857224.077778</v>
      </c>
      <c r="I31" s="677">
        <f t="shared" si="0"/>
        <v>1997945604.8533723</v>
      </c>
      <c r="J31" s="675"/>
    </row>
    <row r="32" spans="1:10">
      <c r="A32" s="481">
        <v>26</v>
      </c>
      <c r="B32" s="489" t="s">
        <v>719</v>
      </c>
      <c r="C32" s="673">
        <v>41719043.12310002</v>
      </c>
      <c r="D32" s="673">
        <v>473838184.95550013</v>
      </c>
      <c r="E32" s="673">
        <v>27825689.159479994</v>
      </c>
      <c r="F32" s="673">
        <v>9026463.9441459961</v>
      </c>
      <c r="G32" s="673">
        <v>0</v>
      </c>
      <c r="H32" s="673">
        <v>558947.49478399998</v>
      </c>
      <c r="I32" s="677">
        <f t="shared" si="0"/>
        <v>478705074.97497422</v>
      </c>
      <c r="J32" s="675"/>
    </row>
    <row r="33" spans="1:10">
      <c r="A33" s="481">
        <v>27</v>
      </c>
      <c r="B33" s="482" t="s">
        <v>165</v>
      </c>
      <c r="C33" s="673">
        <v>314515572.52999997</v>
      </c>
      <c r="D33" s="673">
        <v>2350990912.1297112</v>
      </c>
      <c r="E33" s="673">
        <v>137065256.70999998</v>
      </c>
      <c r="F33" s="673">
        <v>3943614.37</v>
      </c>
      <c r="G33" s="673">
        <v>0</v>
      </c>
      <c r="H33" s="673">
        <v>5753021.3799999999</v>
      </c>
      <c r="I33" s="677">
        <f t="shared" si="0"/>
        <v>2524497613.579711</v>
      </c>
      <c r="J33" s="675"/>
    </row>
    <row r="34" spans="1:10">
      <c r="A34" s="481">
        <v>28</v>
      </c>
      <c r="B34" s="491" t="s">
        <v>68</v>
      </c>
      <c r="C34" s="674">
        <f>SUM(C7:C33)</f>
        <v>898494443.90879989</v>
      </c>
      <c r="D34" s="674">
        <f t="shared" ref="D34:H34" si="1">SUM(D7:D33)</f>
        <v>26124419662.711552</v>
      </c>
      <c r="E34" s="674">
        <f t="shared" si="1"/>
        <v>444826774.63194984</v>
      </c>
      <c r="F34" s="674">
        <f t="shared" si="1"/>
        <v>316180558.76016128</v>
      </c>
      <c r="G34" s="674">
        <v>18650753.989999998</v>
      </c>
      <c r="H34" s="674">
        <f t="shared" si="1"/>
        <v>55934291.676483013</v>
      </c>
      <c r="I34" s="677">
        <f t="shared" si="0"/>
        <v>26243256019.238235</v>
      </c>
      <c r="J34" s="675"/>
    </row>
    <row r="35" spans="1:10">
      <c r="A35" s="490"/>
      <c r="B35" s="490"/>
      <c r="C35" s="490"/>
      <c r="D35" s="490"/>
      <c r="E35" s="490"/>
      <c r="F35" s="490"/>
      <c r="G35" s="490"/>
      <c r="H35" s="490"/>
      <c r="I35" s="490"/>
      <c r="J35" s="490"/>
    </row>
    <row r="36" spans="1:10">
      <c r="A36" s="490"/>
      <c r="B36" s="492"/>
      <c r="C36" s="490"/>
      <c r="D36" s="490"/>
      <c r="E36" s="490"/>
      <c r="F36" s="490"/>
      <c r="G36" s="490"/>
      <c r="H36" s="490"/>
      <c r="I36" s="490"/>
      <c r="J36" s="490"/>
    </row>
    <row r="37" spans="1:10">
      <c r="A37" s="490"/>
      <c r="B37" s="490"/>
      <c r="C37" s="490"/>
      <c r="D37" s="490"/>
      <c r="E37" s="490"/>
      <c r="F37" s="490"/>
      <c r="G37" s="490"/>
      <c r="H37" s="490"/>
      <c r="I37" s="490"/>
      <c r="J37" s="490"/>
    </row>
    <row r="38" spans="1:10">
      <c r="A38" s="490"/>
      <c r="B38" s="490"/>
      <c r="C38" s="490"/>
      <c r="D38" s="490"/>
      <c r="E38" s="490"/>
      <c r="F38" s="490"/>
      <c r="G38" s="490"/>
      <c r="H38" s="490"/>
      <c r="I38" s="490"/>
      <c r="J38" s="490"/>
    </row>
    <row r="39" spans="1:10">
      <c r="A39" s="490"/>
      <c r="B39" s="490"/>
      <c r="C39" s="490"/>
      <c r="D39" s="490"/>
      <c r="E39" s="490"/>
      <c r="F39" s="490"/>
      <c r="G39" s="490"/>
      <c r="H39" s="490"/>
      <c r="I39" s="490"/>
      <c r="J39" s="490"/>
    </row>
    <row r="40" spans="1:10">
      <c r="A40" s="490"/>
      <c r="B40" s="490"/>
      <c r="C40" s="490"/>
      <c r="D40" s="490"/>
      <c r="E40" s="490"/>
      <c r="F40" s="490"/>
      <c r="G40" s="490"/>
      <c r="H40" s="490"/>
      <c r="I40" s="490"/>
      <c r="J40" s="490"/>
    </row>
    <row r="41" spans="1:10">
      <c r="A41" s="490"/>
      <c r="B41" s="490"/>
      <c r="C41" s="490"/>
      <c r="D41" s="490"/>
      <c r="E41" s="490"/>
      <c r="F41" s="490"/>
      <c r="G41" s="490"/>
      <c r="H41" s="490"/>
      <c r="I41" s="490"/>
      <c r="J41" s="490"/>
    </row>
    <row r="42" spans="1:10">
      <c r="A42" s="493"/>
      <c r="B42" s="493"/>
      <c r="C42" s="490"/>
      <c r="D42" s="490"/>
      <c r="E42" s="490"/>
      <c r="F42" s="490"/>
      <c r="G42" s="490"/>
      <c r="H42" s="490"/>
      <c r="I42" s="490"/>
      <c r="J42" s="490"/>
    </row>
    <row r="43" spans="1:10">
      <c r="A43" s="493"/>
      <c r="B43" s="493"/>
      <c r="C43" s="490"/>
      <c r="D43" s="490"/>
      <c r="E43" s="490"/>
      <c r="F43" s="490"/>
      <c r="G43" s="490"/>
      <c r="H43" s="490"/>
      <c r="I43" s="490"/>
      <c r="J43" s="490"/>
    </row>
    <row r="44" spans="1:10">
      <c r="A44" s="490"/>
      <c r="B44" s="494"/>
      <c r="C44" s="490"/>
      <c r="D44" s="490"/>
      <c r="E44" s="490"/>
      <c r="F44" s="490"/>
      <c r="G44" s="490"/>
      <c r="H44" s="490"/>
      <c r="I44" s="490"/>
      <c r="J44" s="490"/>
    </row>
    <row r="45" spans="1:10">
      <c r="A45" s="490"/>
      <c r="B45" s="494"/>
      <c r="C45" s="490"/>
      <c r="D45" s="490"/>
      <c r="E45" s="490"/>
      <c r="F45" s="490"/>
      <c r="G45" s="490"/>
      <c r="H45" s="490"/>
      <c r="I45" s="490"/>
      <c r="J45" s="490"/>
    </row>
    <row r="46" spans="1:10">
      <c r="A46" s="490"/>
      <c r="B46" s="494"/>
      <c r="C46" s="490"/>
      <c r="D46" s="490"/>
      <c r="E46" s="490"/>
      <c r="F46" s="490"/>
      <c r="G46" s="490"/>
      <c r="H46" s="490"/>
      <c r="I46" s="490"/>
      <c r="J46" s="490"/>
    </row>
    <row r="47" spans="1:10">
      <c r="A47" s="490"/>
      <c r="B47" s="490"/>
      <c r="C47" s="490"/>
      <c r="D47" s="490"/>
      <c r="E47" s="490"/>
      <c r="F47" s="490"/>
      <c r="G47" s="490"/>
      <c r="H47" s="490"/>
      <c r="I47" s="490"/>
      <c r="J47" s="49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zoomScale="80" zoomScaleNormal="80" workbookViewId="0">
      <selection activeCell="C13" sqref="C13:D18"/>
    </sheetView>
  </sheetViews>
  <sheetFormatPr defaultColWidth="9.140625" defaultRowHeight="12.75"/>
  <cols>
    <col min="1" max="1" width="11.85546875" style="466" bestFit="1" customWidth="1"/>
    <col min="2" max="2" width="108" style="466" bestFit="1" customWidth="1"/>
    <col min="3" max="3" width="35.5703125" style="466" customWidth="1"/>
    <col min="4" max="4" width="38.42578125" style="488" customWidth="1"/>
    <col min="5" max="16384" width="9.140625" style="466"/>
  </cols>
  <sheetData>
    <row r="1" spans="1:4" s="722" customFormat="1" ht="13.5">
      <c r="A1" s="721" t="s">
        <v>188</v>
      </c>
      <c r="B1" s="711" t="str">
        <f>Info!C2</f>
        <v>სს თიბისი ბანკი</v>
      </c>
    </row>
    <row r="2" spans="1:4" s="722" customFormat="1">
      <c r="A2" s="721" t="s">
        <v>189</v>
      </c>
      <c r="B2" s="710">
        <f>'1. key ratios'!B2</f>
        <v>44834</v>
      </c>
    </row>
    <row r="3" spans="1:4">
      <c r="A3" s="468" t="s">
        <v>720</v>
      </c>
      <c r="D3" s="466"/>
    </row>
    <row r="5" spans="1:4" ht="51">
      <c r="A5" s="834" t="s">
        <v>721</v>
      </c>
      <c r="B5" s="834"/>
      <c r="C5" s="495" t="s">
        <v>722</v>
      </c>
      <c r="D5" s="579" t="s">
        <v>723</v>
      </c>
    </row>
    <row r="6" spans="1:4">
      <c r="A6" s="496">
        <v>1</v>
      </c>
      <c r="B6" s="497" t="s">
        <v>724</v>
      </c>
      <c r="C6" s="674">
        <v>657626195.96455503</v>
      </c>
      <c r="D6" s="674">
        <v>4179888.188513</v>
      </c>
    </row>
    <row r="7" spans="1:4">
      <c r="A7" s="498">
        <v>2</v>
      </c>
      <c r="B7" s="497" t="s">
        <v>725</v>
      </c>
      <c r="C7" s="674">
        <f>SUM(C8:C11)</f>
        <v>98607415.85650599</v>
      </c>
      <c r="D7" s="674">
        <f>SUM(D8:D11)</f>
        <v>1152.096358</v>
      </c>
    </row>
    <row r="8" spans="1:4">
      <c r="A8" s="499">
        <v>2.1</v>
      </c>
      <c r="B8" s="500" t="s">
        <v>726</v>
      </c>
      <c r="C8" s="673">
        <v>58567296.025634997</v>
      </c>
      <c r="D8" s="673">
        <v>1152.096358</v>
      </c>
    </row>
    <row r="9" spans="1:4">
      <c r="A9" s="499">
        <v>2.2000000000000002</v>
      </c>
      <c r="B9" s="500" t="s">
        <v>727</v>
      </c>
      <c r="C9" s="673">
        <v>38553665.745670997</v>
      </c>
      <c r="D9" s="673">
        <v>0</v>
      </c>
    </row>
    <row r="10" spans="1:4">
      <c r="A10" s="499">
        <v>2.2999999999999998</v>
      </c>
      <c r="B10" s="500" t="s">
        <v>728</v>
      </c>
      <c r="C10" s="673">
        <v>0</v>
      </c>
      <c r="D10" s="673">
        <v>0</v>
      </c>
    </row>
    <row r="11" spans="1:4">
      <c r="A11" s="499">
        <v>2.4</v>
      </c>
      <c r="B11" s="500" t="s">
        <v>729</v>
      </c>
      <c r="C11" s="673">
        <v>1486454.0852000001</v>
      </c>
      <c r="D11" s="673">
        <v>0</v>
      </c>
    </row>
    <row r="12" spans="1:4">
      <c r="A12" s="496">
        <v>3</v>
      </c>
      <c r="B12" s="497" t="s">
        <v>730</v>
      </c>
      <c r="C12" s="674">
        <f>SUM(C13:C18)</f>
        <v>119904082.83133999</v>
      </c>
      <c r="D12" s="674">
        <f>SUM(D13:D18)</f>
        <v>1860200.8002789998</v>
      </c>
    </row>
    <row r="13" spans="1:4">
      <c r="A13" s="499">
        <v>3.1</v>
      </c>
      <c r="B13" s="500" t="s">
        <v>731</v>
      </c>
      <c r="C13" s="673">
        <v>20036674.770927999</v>
      </c>
      <c r="D13" s="673">
        <v>0</v>
      </c>
    </row>
    <row r="14" spans="1:4">
      <c r="A14" s="499">
        <v>3.2</v>
      </c>
      <c r="B14" s="500" t="s">
        <v>732</v>
      </c>
      <c r="C14" s="673">
        <v>36750533.149535999</v>
      </c>
      <c r="D14" s="673">
        <v>1786065.312891</v>
      </c>
    </row>
    <row r="15" spans="1:4">
      <c r="A15" s="499">
        <v>3.3</v>
      </c>
      <c r="B15" s="500" t="s">
        <v>733</v>
      </c>
      <c r="C15" s="673">
        <v>29804296.690283999</v>
      </c>
      <c r="D15" s="673">
        <v>0</v>
      </c>
    </row>
    <row r="16" spans="1:4">
      <c r="A16" s="499">
        <v>3.4</v>
      </c>
      <c r="B16" s="500" t="s">
        <v>734</v>
      </c>
      <c r="C16" s="673">
        <v>8232472.2404969996</v>
      </c>
      <c r="D16" s="673">
        <v>0</v>
      </c>
    </row>
    <row r="17" spans="1:4">
      <c r="A17" s="498">
        <v>3.5</v>
      </c>
      <c r="B17" s="500" t="s">
        <v>735</v>
      </c>
      <c r="C17" s="673">
        <v>22539579.806395002</v>
      </c>
      <c r="D17" s="673">
        <v>74135.487387999994</v>
      </c>
    </row>
    <row r="18" spans="1:4">
      <c r="A18" s="499">
        <v>3.6</v>
      </c>
      <c r="B18" s="500" t="s">
        <v>736</v>
      </c>
      <c r="C18" s="673">
        <v>2540526.1737000002</v>
      </c>
      <c r="D18" s="673">
        <v>0</v>
      </c>
    </row>
    <row r="19" spans="1:4">
      <c r="A19" s="501">
        <v>4</v>
      </c>
      <c r="B19" s="497" t="s">
        <v>737</v>
      </c>
      <c r="C19" s="674">
        <f>C6+C7-C12</f>
        <v>636329528.98972106</v>
      </c>
      <c r="D19" s="674">
        <f>D6+D7-D12</f>
        <v>2320839.484592</v>
      </c>
    </row>
    <row r="26" spans="1:4">
      <c r="C26" s="675"/>
      <c r="D26" s="675"/>
    </row>
    <row r="27" spans="1:4">
      <c r="C27" s="675"/>
      <c r="D27" s="675"/>
    </row>
    <row r="28" spans="1:4">
      <c r="C28" s="675"/>
      <c r="D28" s="675"/>
    </row>
    <row r="29" spans="1:4">
      <c r="C29" s="675"/>
      <c r="D29" s="675"/>
    </row>
    <row r="30" spans="1:4">
      <c r="C30" s="675"/>
      <c r="D30" s="675"/>
    </row>
    <row r="31" spans="1:4">
      <c r="C31" s="675"/>
      <c r="D31" s="675"/>
    </row>
    <row r="32" spans="1:4">
      <c r="C32" s="675"/>
      <c r="D32" s="675"/>
    </row>
    <row r="33" spans="3:4">
      <c r="C33" s="675"/>
      <c r="D33" s="675"/>
    </row>
    <row r="34" spans="3:4">
      <c r="C34" s="675"/>
      <c r="D34" s="675"/>
    </row>
    <row r="35" spans="3:4">
      <c r="C35" s="675"/>
      <c r="D35" s="675"/>
    </row>
    <row r="36" spans="3:4">
      <c r="C36" s="675"/>
      <c r="D36" s="675"/>
    </row>
    <row r="37" spans="3:4">
      <c r="C37" s="675"/>
      <c r="D37" s="675"/>
    </row>
    <row r="38" spans="3:4">
      <c r="C38" s="675"/>
      <c r="D38" s="675"/>
    </row>
    <row r="39" spans="3:4">
      <c r="C39" s="675"/>
      <c r="D39" s="675"/>
    </row>
    <row r="40" spans="3:4">
      <c r="C40" s="675"/>
      <c r="D40" s="675"/>
    </row>
    <row r="41" spans="3:4">
      <c r="C41" s="675"/>
      <c r="D41" s="675"/>
    </row>
    <row r="42" spans="3:4">
      <c r="C42" s="675"/>
      <c r="D42" s="675"/>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zoomScale="90" zoomScaleNormal="90" workbookViewId="0">
      <selection activeCell="C16" sqref="C16:C18"/>
    </sheetView>
  </sheetViews>
  <sheetFormatPr defaultColWidth="9.140625" defaultRowHeight="12.75"/>
  <cols>
    <col min="1" max="1" width="11.85546875" style="466" bestFit="1" customWidth="1"/>
    <col min="2" max="2" width="126.42578125" style="466" customWidth="1"/>
    <col min="3" max="3" width="43" style="466" bestFit="1" customWidth="1"/>
    <col min="4" max="4" width="49.140625" style="488" customWidth="1"/>
    <col min="5" max="16384" width="9.140625" style="466"/>
  </cols>
  <sheetData>
    <row r="1" spans="1:4" s="722" customFormat="1" ht="13.5">
      <c r="A1" s="721" t="s">
        <v>188</v>
      </c>
      <c r="B1" s="711" t="str">
        <f>Info!C2</f>
        <v>სს თიბისი ბანკი</v>
      </c>
    </row>
    <row r="2" spans="1:4" s="722" customFormat="1">
      <c r="A2" s="721" t="s">
        <v>189</v>
      </c>
      <c r="B2" s="710">
        <f>'1. key ratios'!B2</f>
        <v>44834</v>
      </c>
    </row>
    <row r="3" spans="1:4">
      <c r="A3" s="468" t="s">
        <v>738</v>
      </c>
      <c r="D3" s="466"/>
    </row>
    <row r="4" spans="1:4">
      <c r="A4" s="468"/>
      <c r="D4" s="466"/>
    </row>
    <row r="5" spans="1:4" ht="15" customHeight="1">
      <c r="A5" s="835" t="s">
        <v>739</v>
      </c>
      <c r="B5" s="836"/>
      <c r="C5" s="825" t="s">
        <v>740</v>
      </c>
      <c r="D5" s="839" t="s">
        <v>741</v>
      </c>
    </row>
    <row r="6" spans="1:4">
      <c r="A6" s="837"/>
      <c r="B6" s="838"/>
      <c r="C6" s="828"/>
      <c r="D6" s="839"/>
    </row>
    <row r="7" spans="1:4">
      <c r="A7" s="491">
        <v>1</v>
      </c>
      <c r="B7" s="473" t="s">
        <v>742</v>
      </c>
      <c r="C7" s="674">
        <v>612661180.71224201</v>
      </c>
      <c r="D7" s="502"/>
    </row>
    <row r="8" spans="1:4">
      <c r="A8" s="482">
        <v>2</v>
      </c>
      <c r="B8" s="482" t="s">
        <v>743</v>
      </c>
      <c r="C8" s="673">
        <v>113180177.017278</v>
      </c>
      <c r="D8" s="502"/>
    </row>
    <row r="9" spans="1:4">
      <c r="A9" s="482">
        <v>3</v>
      </c>
      <c r="B9" s="503" t="s">
        <v>744</v>
      </c>
      <c r="C9" s="673">
        <v>0</v>
      </c>
      <c r="D9" s="502"/>
    </row>
    <row r="10" spans="1:4">
      <c r="A10" s="482">
        <v>4</v>
      </c>
      <c r="B10" s="482" t="s">
        <v>745</v>
      </c>
      <c r="C10" s="673">
        <v>141886412.22304797</v>
      </c>
      <c r="D10" s="502"/>
    </row>
    <row r="11" spans="1:4">
      <c r="A11" s="482">
        <v>5</v>
      </c>
      <c r="B11" s="504" t="s">
        <v>746</v>
      </c>
      <c r="C11" s="673">
        <v>7357664.0716509996</v>
      </c>
      <c r="D11" s="502"/>
    </row>
    <row r="12" spans="1:4">
      <c r="A12" s="482">
        <v>6</v>
      </c>
      <c r="B12" s="504" t="s">
        <v>747</v>
      </c>
      <c r="C12" s="673">
        <v>19339064.813274998</v>
      </c>
      <c r="D12" s="502"/>
    </row>
    <row r="13" spans="1:4">
      <c r="A13" s="482">
        <v>7</v>
      </c>
      <c r="B13" s="504" t="s">
        <v>748</v>
      </c>
      <c r="C13" s="673">
        <v>46984325.573247999</v>
      </c>
      <c r="D13" s="502"/>
    </row>
    <row r="14" spans="1:4">
      <c r="A14" s="482">
        <v>8</v>
      </c>
      <c r="B14" s="504" t="s">
        <v>749</v>
      </c>
      <c r="C14" s="673">
        <v>0</v>
      </c>
      <c r="D14" s="482"/>
    </row>
    <row r="15" spans="1:4">
      <c r="A15" s="482">
        <v>9</v>
      </c>
      <c r="B15" s="504" t="s">
        <v>750</v>
      </c>
      <c r="C15" s="673">
        <v>0</v>
      </c>
      <c r="D15" s="482"/>
    </row>
    <row r="16" spans="1:4">
      <c r="A16" s="482">
        <v>10</v>
      </c>
      <c r="B16" s="504" t="s">
        <v>751</v>
      </c>
      <c r="C16" s="673">
        <v>50181270.299999997</v>
      </c>
      <c r="D16" s="502"/>
    </row>
    <row r="17" spans="1:4">
      <c r="A17" s="482">
        <v>11</v>
      </c>
      <c r="B17" s="504" t="s">
        <v>752</v>
      </c>
      <c r="C17" s="673">
        <v>0</v>
      </c>
      <c r="D17" s="482"/>
    </row>
    <row r="18" spans="1:4" ht="14.25" customHeight="1">
      <c r="A18" s="482">
        <v>12</v>
      </c>
      <c r="B18" s="504" t="s">
        <v>753</v>
      </c>
      <c r="C18" s="673">
        <v>18024087.464873999</v>
      </c>
      <c r="D18" s="502"/>
    </row>
    <row r="19" spans="1:4">
      <c r="A19" s="491">
        <v>13</v>
      </c>
      <c r="B19" s="505" t="s">
        <v>754</v>
      </c>
      <c r="C19" s="674">
        <f>C7+C8-C10+C9</f>
        <v>583954945.50647199</v>
      </c>
      <c r="D19" s="506"/>
    </row>
    <row r="22" spans="1:4">
      <c r="B22" s="465"/>
    </row>
    <row r="23" spans="1:4">
      <c r="B23" s="467"/>
      <c r="C23" s="675"/>
    </row>
    <row r="24" spans="1:4">
      <c r="B24" s="467"/>
      <c r="C24" s="675"/>
    </row>
    <row r="25" spans="1:4">
      <c r="B25" s="467"/>
      <c r="C25" s="675"/>
    </row>
    <row r="26" spans="1:4">
      <c r="B26" s="467"/>
      <c r="C26" s="675"/>
    </row>
    <row r="27" spans="1:4">
      <c r="B27" s="467"/>
      <c r="C27" s="675"/>
    </row>
    <row r="28" spans="1:4">
      <c r="B28" s="467"/>
      <c r="C28" s="675"/>
    </row>
    <row r="29" spans="1:4">
      <c r="B29" s="467"/>
      <c r="C29" s="675"/>
    </row>
    <row r="30" spans="1:4">
      <c r="B30" s="467"/>
      <c r="C30" s="675"/>
    </row>
    <row r="31" spans="1:4">
      <c r="B31" s="467"/>
      <c r="C31" s="675"/>
    </row>
    <row r="32" spans="1:4">
      <c r="B32" s="467"/>
      <c r="C32" s="675"/>
    </row>
    <row r="33" spans="2:3">
      <c r="B33" s="467"/>
      <c r="C33" s="675"/>
    </row>
    <row r="34" spans="2:3">
      <c r="B34" s="467"/>
      <c r="C34" s="675"/>
    </row>
    <row r="35" spans="2:3">
      <c r="B35" s="467"/>
      <c r="C35" s="675"/>
    </row>
    <row r="36" spans="2:3">
      <c r="B36" s="467"/>
      <c r="C36" s="675"/>
    </row>
    <row r="37" spans="2:3">
      <c r="B37" s="467"/>
      <c r="C37" s="675"/>
    </row>
    <row r="38" spans="2:3">
      <c r="B38" s="467"/>
      <c r="C38" s="675"/>
    </row>
    <row r="39" spans="2:3">
      <c r="B39" s="467"/>
      <c r="C39" s="675"/>
    </row>
    <row r="40" spans="2:3">
      <c r="B40" s="467"/>
      <c r="C40" s="675"/>
    </row>
    <row r="41" spans="2:3">
      <c r="B41" s="467"/>
      <c r="C41" s="675"/>
    </row>
    <row r="42" spans="2:3">
      <c r="B42" s="467"/>
      <c r="C42" s="675"/>
    </row>
    <row r="43" spans="2:3">
      <c r="B43" s="467"/>
      <c r="C43" s="675"/>
    </row>
    <row r="44" spans="2:3">
      <c r="B44" s="467"/>
      <c r="C44" s="675"/>
    </row>
    <row r="45" spans="2:3">
      <c r="B45" s="467"/>
      <c r="C45" s="675"/>
    </row>
    <row r="46" spans="2:3">
      <c r="B46" s="467"/>
      <c r="C46" s="67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3"/>
  <sheetViews>
    <sheetView showGridLines="0" zoomScale="85" zoomScaleNormal="85" workbookViewId="0">
      <selection activeCell="C8" sqref="C8:U28"/>
    </sheetView>
  </sheetViews>
  <sheetFormatPr defaultColWidth="9.140625" defaultRowHeight="12.75"/>
  <cols>
    <col min="1" max="1" width="11.85546875" style="466" bestFit="1" customWidth="1"/>
    <col min="2" max="2" width="80.5703125" style="466" customWidth="1"/>
    <col min="3" max="3" width="17.5703125" style="466" bestFit="1" customWidth="1"/>
    <col min="4" max="4" width="13.5703125" style="466" bestFit="1" customWidth="1"/>
    <col min="5" max="6" width="23.85546875" style="466" bestFit="1" customWidth="1"/>
    <col min="7" max="7" width="13.140625" style="466" bestFit="1" customWidth="1"/>
    <col min="8" max="11" width="22.42578125" style="466" customWidth="1"/>
    <col min="12" max="12" width="12" style="466" bestFit="1" customWidth="1"/>
    <col min="13" max="14" width="22.42578125" style="466" customWidth="1"/>
    <col min="15" max="15" width="23.42578125" style="466" bestFit="1" customWidth="1"/>
    <col min="16" max="16" width="21.85546875" style="466" bestFit="1" customWidth="1"/>
    <col min="17" max="19" width="19.140625" style="466" bestFit="1" customWidth="1"/>
    <col min="20" max="20" width="16.140625" style="466" customWidth="1"/>
    <col min="21" max="21" width="13.85546875" style="466" bestFit="1" customWidth="1"/>
    <col min="22" max="22" width="20" style="466" customWidth="1"/>
    <col min="23" max="16384" width="9.140625" style="466"/>
  </cols>
  <sheetData>
    <row r="1" spans="1:22" s="722" customFormat="1" ht="13.5">
      <c r="A1" s="721" t="s">
        <v>188</v>
      </c>
      <c r="B1" s="711" t="str">
        <f>Info!C2</f>
        <v>სს თიბისი ბანკი</v>
      </c>
    </row>
    <row r="2" spans="1:22" s="722" customFormat="1">
      <c r="A2" s="721" t="s">
        <v>189</v>
      </c>
      <c r="B2" s="710">
        <f>'1. key ratios'!B2</f>
        <v>44834</v>
      </c>
      <c r="C2" s="723"/>
    </row>
    <row r="3" spans="1:22">
      <c r="A3" s="468" t="s">
        <v>755</v>
      </c>
    </row>
    <row r="5" spans="1:22" ht="15" customHeight="1">
      <c r="A5" s="825" t="s">
        <v>756</v>
      </c>
      <c r="B5" s="827"/>
      <c r="C5" s="842" t="s">
        <v>757</v>
      </c>
      <c r="D5" s="843"/>
      <c r="E5" s="843"/>
      <c r="F5" s="843"/>
      <c r="G5" s="843"/>
      <c r="H5" s="843"/>
      <c r="I5" s="843"/>
      <c r="J5" s="843"/>
      <c r="K5" s="843"/>
      <c r="L5" s="843"/>
      <c r="M5" s="843"/>
      <c r="N5" s="843"/>
      <c r="O5" s="843"/>
      <c r="P5" s="843"/>
      <c r="Q5" s="843"/>
      <c r="R5" s="843"/>
      <c r="S5" s="843"/>
      <c r="T5" s="843"/>
      <c r="U5" s="844"/>
      <c r="V5" s="507"/>
    </row>
    <row r="6" spans="1:22">
      <c r="A6" s="840"/>
      <c r="B6" s="841"/>
      <c r="C6" s="845" t="s">
        <v>68</v>
      </c>
      <c r="D6" s="847" t="s">
        <v>758</v>
      </c>
      <c r="E6" s="847"/>
      <c r="F6" s="848"/>
      <c r="G6" s="849" t="s">
        <v>759</v>
      </c>
      <c r="H6" s="850"/>
      <c r="I6" s="850"/>
      <c r="J6" s="850"/>
      <c r="K6" s="851"/>
      <c r="L6" s="508"/>
      <c r="M6" s="852" t="s">
        <v>760</v>
      </c>
      <c r="N6" s="852"/>
      <c r="O6" s="832"/>
      <c r="P6" s="832"/>
      <c r="Q6" s="832"/>
      <c r="R6" s="832"/>
      <c r="S6" s="832"/>
      <c r="T6" s="832"/>
      <c r="U6" s="832"/>
      <c r="V6" s="509"/>
    </row>
    <row r="7" spans="1:22" ht="25.5">
      <c r="A7" s="828"/>
      <c r="B7" s="830"/>
      <c r="C7" s="846"/>
      <c r="D7" s="510"/>
      <c r="E7" s="479" t="s">
        <v>761</v>
      </c>
      <c r="F7" s="584" t="s">
        <v>762</v>
      </c>
      <c r="G7" s="477"/>
      <c r="H7" s="584" t="s">
        <v>761</v>
      </c>
      <c r="I7" s="479" t="s">
        <v>788</v>
      </c>
      <c r="J7" s="479" t="s">
        <v>763</v>
      </c>
      <c r="K7" s="584" t="s">
        <v>764</v>
      </c>
      <c r="L7" s="511"/>
      <c r="M7" s="528" t="s">
        <v>765</v>
      </c>
      <c r="N7" s="479" t="s">
        <v>763</v>
      </c>
      <c r="O7" s="479" t="s">
        <v>766</v>
      </c>
      <c r="P7" s="479" t="s">
        <v>767</v>
      </c>
      <c r="Q7" s="479" t="s">
        <v>768</v>
      </c>
      <c r="R7" s="479" t="s">
        <v>769</v>
      </c>
      <c r="S7" s="479" t="s">
        <v>770</v>
      </c>
      <c r="T7" s="512" t="s">
        <v>771</v>
      </c>
      <c r="U7" s="479" t="s">
        <v>772</v>
      </c>
      <c r="V7" s="507"/>
    </row>
    <row r="8" spans="1:22">
      <c r="A8" s="513">
        <v>1</v>
      </c>
      <c r="B8" s="473" t="s">
        <v>773</v>
      </c>
      <c r="C8" s="674">
        <v>16769792274.945217</v>
      </c>
      <c r="D8" s="673">
        <v>15495862847.727074</v>
      </c>
      <c r="E8" s="673">
        <v>265762982.62836799</v>
      </c>
      <c r="F8" s="673">
        <v>54184.38</v>
      </c>
      <c r="G8" s="673">
        <v>689974481.86672795</v>
      </c>
      <c r="H8" s="673">
        <v>55977166.489794001</v>
      </c>
      <c r="I8" s="673">
        <v>46100288.818542004</v>
      </c>
      <c r="J8" s="673">
        <v>21593495.055179998</v>
      </c>
      <c r="K8" s="673">
        <v>6831.75</v>
      </c>
      <c r="L8" s="673">
        <v>583954945.35141599</v>
      </c>
      <c r="M8" s="673">
        <v>80514026.034603998</v>
      </c>
      <c r="N8" s="673">
        <v>61020697.245347999</v>
      </c>
      <c r="O8" s="673">
        <v>86774808.918955997</v>
      </c>
      <c r="P8" s="673">
        <v>56570096.167715997</v>
      </c>
      <c r="Q8" s="673">
        <v>35334279.201378003</v>
      </c>
      <c r="R8" s="673">
        <v>30577815.529522002</v>
      </c>
      <c r="S8" s="673">
        <v>50554.725328</v>
      </c>
      <c r="T8" s="673">
        <v>30628.892415999999</v>
      </c>
      <c r="U8" s="673">
        <v>64823502.031006001</v>
      </c>
      <c r="V8" s="490"/>
    </row>
    <row r="9" spans="1:22">
      <c r="A9" s="481">
        <v>1.1000000000000001</v>
      </c>
      <c r="B9" s="514" t="s">
        <v>774</v>
      </c>
      <c r="C9" s="678">
        <v>0</v>
      </c>
      <c r="D9" s="673">
        <v>0</v>
      </c>
      <c r="E9" s="673">
        <v>0</v>
      </c>
      <c r="F9" s="673">
        <v>0</v>
      </c>
      <c r="G9" s="673">
        <v>0</v>
      </c>
      <c r="H9" s="673">
        <v>0</v>
      </c>
      <c r="I9" s="673">
        <v>0</v>
      </c>
      <c r="J9" s="673">
        <v>0</v>
      </c>
      <c r="K9" s="673">
        <v>0</v>
      </c>
      <c r="L9" s="673">
        <v>0</v>
      </c>
      <c r="M9" s="673">
        <v>0</v>
      </c>
      <c r="N9" s="673">
        <v>0</v>
      </c>
      <c r="O9" s="673">
        <v>0</v>
      </c>
      <c r="P9" s="673">
        <v>0</v>
      </c>
      <c r="Q9" s="673">
        <v>0</v>
      </c>
      <c r="R9" s="673">
        <v>0</v>
      </c>
      <c r="S9" s="673">
        <v>0</v>
      </c>
      <c r="T9" s="673">
        <v>0</v>
      </c>
      <c r="U9" s="673">
        <v>0</v>
      </c>
      <c r="V9" s="490"/>
    </row>
    <row r="10" spans="1:22">
      <c r="A10" s="481">
        <v>1.2</v>
      </c>
      <c r="B10" s="514" t="s">
        <v>775</v>
      </c>
      <c r="C10" s="678">
        <v>0</v>
      </c>
      <c r="D10" s="673">
        <v>0</v>
      </c>
      <c r="E10" s="673">
        <v>0</v>
      </c>
      <c r="F10" s="673">
        <v>0</v>
      </c>
      <c r="G10" s="673">
        <v>0</v>
      </c>
      <c r="H10" s="673">
        <v>0</v>
      </c>
      <c r="I10" s="673">
        <v>0</v>
      </c>
      <c r="J10" s="673">
        <v>0</v>
      </c>
      <c r="K10" s="673">
        <v>0</v>
      </c>
      <c r="L10" s="673">
        <v>0</v>
      </c>
      <c r="M10" s="673">
        <v>0</v>
      </c>
      <c r="N10" s="673">
        <v>0</v>
      </c>
      <c r="O10" s="673">
        <v>0</v>
      </c>
      <c r="P10" s="673">
        <v>0</v>
      </c>
      <c r="Q10" s="673">
        <v>0</v>
      </c>
      <c r="R10" s="673">
        <v>0</v>
      </c>
      <c r="S10" s="673">
        <v>0</v>
      </c>
      <c r="T10" s="673">
        <v>0</v>
      </c>
      <c r="U10" s="673">
        <v>0</v>
      </c>
      <c r="V10" s="490"/>
    </row>
    <row r="11" spans="1:22">
      <c r="A11" s="481">
        <v>1.3</v>
      </c>
      <c r="B11" s="514" t="s">
        <v>776</v>
      </c>
      <c r="C11" s="678">
        <v>0</v>
      </c>
      <c r="D11" s="673">
        <v>0</v>
      </c>
      <c r="E11" s="673">
        <v>0</v>
      </c>
      <c r="F11" s="673">
        <v>0</v>
      </c>
      <c r="G11" s="673">
        <v>0</v>
      </c>
      <c r="H11" s="673">
        <v>0</v>
      </c>
      <c r="I11" s="673">
        <v>0</v>
      </c>
      <c r="J11" s="673">
        <v>0</v>
      </c>
      <c r="K11" s="673">
        <v>0</v>
      </c>
      <c r="L11" s="673">
        <v>0</v>
      </c>
      <c r="M11" s="673">
        <v>0</v>
      </c>
      <c r="N11" s="673">
        <v>0</v>
      </c>
      <c r="O11" s="673">
        <v>0</v>
      </c>
      <c r="P11" s="673">
        <v>0</v>
      </c>
      <c r="Q11" s="673">
        <v>0</v>
      </c>
      <c r="R11" s="673">
        <v>0</v>
      </c>
      <c r="S11" s="673">
        <v>0</v>
      </c>
      <c r="T11" s="673">
        <v>0</v>
      </c>
      <c r="U11" s="673">
        <v>0</v>
      </c>
      <c r="V11" s="490"/>
    </row>
    <row r="12" spans="1:22">
      <c r="A12" s="481">
        <v>1.4</v>
      </c>
      <c r="B12" s="514" t="s">
        <v>777</v>
      </c>
      <c r="C12" s="678">
        <v>225500919.46405801</v>
      </c>
      <c r="D12" s="673">
        <v>223007483.40137801</v>
      </c>
      <c r="E12" s="673">
        <v>9283559.5785440002</v>
      </c>
      <c r="F12" s="673">
        <v>0</v>
      </c>
      <c r="G12" s="673">
        <v>1768607.7488800001</v>
      </c>
      <c r="H12" s="673">
        <v>5877.84</v>
      </c>
      <c r="I12" s="673">
        <v>0</v>
      </c>
      <c r="J12" s="673">
        <v>6646.22</v>
      </c>
      <c r="K12" s="673">
        <v>0</v>
      </c>
      <c r="L12" s="673">
        <v>724828.3138</v>
      </c>
      <c r="M12" s="673">
        <v>0</v>
      </c>
      <c r="N12" s="673">
        <v>86451.53</v>
      </c>
      <c r="O12" s="673">
        <v>93002.44</v>
      </c>
      <c r="P12" s="673">
        <v>0</v>
      </c>
      <c r="Q12" s="673">
        <v>0</v>
      </c>
      <c r="R12" s="673">
        <v>498797.13812800002</v>
      </c>
      <c r="S12" s="673">
        <v>0</v>
      </c>
      <c r="T12" s="673">
        <v>3827.52</v>
      </c>
      <c r="U12" s="673">
        <v>72420.143928000005</v>
      </c>
      <c r="V12" s="490"/>
    </row>
    <row r="13" spans="1:22">
      <c r="A13" s="481">
        <v>1.5</v>
      </c>
      <c r="B13" s="514" t="s">
        <v>778</v>
      </c>
      <c r="C13" s="678">
        <v>9884698871.5584431</v>
      </c>
      <c r="D13" s="673">
        <v>9001879752.5598354</v>
      </c>
      <c r="E13" s="673">
        <v>166955091.87309799</v>
      </c>
      <c r="F13" s="673">
        <v>0</v>
      </c>
      <c r="G13" s="673">
        <v>562737146.91967595</v>
      </c>
      <c r="H13" s="673">
        <v>28535408.379328001</v>
      </c>
      <c r="I13" s="673">
        <v>17401078.870196</v>
      </c>
      <c r="J13" s="673">
        <v>6462035.0822959999</v>
      </c>
      <c r="K13" s="673">
        <v>0</v>
      </c>
      <c r="L13" s="673">
        <v>320081972.07893097</v>
      </c>
      <c r="M13" s="673">
        <v>32714462.454854</v>
      </c>
      <c r="N13" s="673">
        <v>17836464.912393998</v>
      </c>
      <c r="O13" s="673">
        <v>30916478.291428</v>
      </c>
      <c r="P13" s="673">
        <v>44615744.618472002</v>
      </c>
      <c r="Q13" s="673">
        <v>28460970.831202</v>
      </c>
      <c r="R13" s="673">
        <v>25725535.713675998</v>
      </c>
      <c r="S13" s="673">
        <v>14508.115328</v>
      </c>
      <c r="T13" s="673">
        <v>23573.497216</v>
      </c>
      <c r="U13" s="673">
        <v>19505516.156966999</v>
      </c>
      <c r="V13" s="490"/>
    </row>
    <row r="14" spans="1:22">
      <c r="A14" s="481">
        <v>1.6</v>
      </c>
      <c r="B14" s="514" t="s">
        <v>779</v>
      </c>
      <c r="C14" s="678">
        <v>6659592483.9227171</v>
      </c>
      <c r="D14" s="673">
        <v>6270975611.7658596</v>
      </c>
      <c r="E14" s="673">
        <v>89524331.176725999</v>
      </c>
      <c r="F14" s="673">
        <v>54184.38</v>
      </c>
      <c r="G14" s="673">
        <v>125468727.198172</v>
      </c>
      <c r="H14" s="673">
        <v>27435880.270466</v>
      </c>
      <c r="I14" s="673">
        <v>28699209.948346</v>
      </c>
      <c r="J14" s="673">
        <v>15124813.752884001</v>
      </c>
      <c r="K14" s="673">
        <v>6831.75</v>
      </c>
      <c r="L14" s="673">
        <v>263148144.95868501</v>
      </c>
      <c r="M14" s="673">
        <v>47799563.579750001</v>
      </c>
      <c r="N14" s="673">
        <v>43097780.802954003</v>
      </c>
      <c r="O14" s="673">
        <v>55765328.187527999</v>
      </c>
      <c r="P14" s="673">
        <v>11954351.549244</v>
      </c>
      <c r="Q14" s="673">
        <v>6873308.3701759996</v>
      </c>
      <c r="R14" s="673">
        <v>4353482.6777179996</v>
      </c>
      <c r="S14" s="673">
        <v>36046.61</v>
      </c>
      <c r="T14" s="673">
        <v>3227.8751999999999</v>
      </c>
      <c r="U14" s="673">
        <v>45245565.730111003</v>
      </c>
      <c r="V14" s="490"/>
    </row>
    <row r="15" spans="1:22">
      <c r="A15" s="513">
        <v>2</v>
      </c>
      <c r="B15" s="491" t="s">
        <v>780</v>
      </c>
      <c r="C15" s="674">
        <v>2475977748.7035255</v>
      </c>
      <c r="D15" s="673">
        <v>2475977748.7035255</v>
      </c>
      <c r="E15" s="673">
        <v>0</v>
      </c>
      <c r="F15" s="673">
        <v>0</v>
      </c>
      <c r="G15" s="673">
        <v>0</v>
      </c>
      <c r="H15" s="673">
        <v>0</v>
      </c>
      <c r="I15" s="673">
        <v>0</v>
      </c>
      <c r="J15" s="673">
        <v>0</v>
      </c>
      <c r="K15" s="673">
        <v>0</v>
      </c>
      <c r="L15" s="673">
        <v>0</v>
      </c>
      <c r="M15" s="673">
        <v>0</v>
      </c>
      <c r="N15" s="673">
        <v>0</v>
      </c>
      <c r="O15" s="673">
        <v>0</v>
      </c>
      <c r="P15" s="673">
        <v>0</v>
      </c>
      <c r="Q15" s="673">
        <v>0</v>
      </c>
      <c r="R15" s="673">
        <v>0</v>
      </c>
      <c r="S15" s="673">
        <v>0</v>
      </c>
      <c r="T15" s="673">
        <v>0</v>
      </c>
      <c r="U15" s="673">
        <v>0</v>
      </c>
      <c r="V15" s="490"/>
    </row>
    <row r="16" spans="1:22">
      <c r="A16" s="481">
        <v>2.1</v>
      </c>
      <c r="B16" s="514" t="s">
        <v>774</v>
      </c>
      <c r="C16" s="678">
        <v>0</v>
      </c>
      <c r="D16" s="673">
        <v>0</v>
      </c>
      <c r="E16" s="673">
        <v>0</v>
      </c>
      <c r="F16" s="673">
        <v>0</v>
      </c>
      <c r="G16" s="673">
        <v>0</v>
      </c>
      <c r="H16" s="673">
        <v>0</v>
      </c>
      <c r="I16" s="673">
        <v>0</v>
      </c>
      <c r="J16" s="673">
        <v>0</v>
      </c>
      <c r="K16" s="673">
        <v>0</v>
      </c>
      <c r="L16" s="673">
        <v>0</v>
      </c>
      <c r="M16" s="673">
        <v>0</v>
      </c>
      <c r="N16" s="673">
        <v>0</v>
      </c>
      <c r="O16" s="673">
        <v>0</v>
      </c>
      <c r="P16" s="673">
        <v>0</v>
      </c>
      <c r="Q16" s="673">
        <v>0</v>
      </c>
      <c r="R16" s="673">
        <v>0</v>
      </c>
      <c r="S16" s="673">
        <v>0</v>
      </c>
      <c r="T16" s="673">
        <v>0</v>
      </c>
      <c r="U16" s="673">
        <v>0</v>
      </c>
      <c r="V16" s="490"/>
    </row>
    <row r="17" spans="1:22">
      <c r="A17" s="481">
        <v>2.2000000000000002</v>
      </c>
      <c r="B17" s="514" t="s">
        <v>775</v>
      </c>
      <c r="C17" s="678">
        <v>1501795002.26213</v>
      </c>
      <c r="D17" s="673">
        <v>1501795002.26213</v>
      </c>
      <c r="E17" s="673">
        <v>0</v>
      </c>
      <c r="F17" s="673">
        <v>0</v>
      </c>
      <c r="G17" s="673">
        <v>0</v>
      </c>
      <c r="H17" s="673">
        <v>0</v>
      </c>
      <c r="I17" s="673">
        <v>0</v>
      </c>
      <c r="J17" s="673">
        <v>0</v>
      </c>
      <c r="K17" s="673">
        <v>0</v>
      </c>
      <c r="L17" s="673">
        <v>0</v>
      </c>
      <c r="M17" s="673">
        <v>0</v>
      </c>
      <c r="N17" s="673">
        <v>0</v>
      </c>
      <c r="O17" s="673">
        <v>0</v>
      </c>
      <c r="P17" s="673">
        <v>0</v>
      </c>
      <c r="Q17" s="673">
        <v>0</v>
      </c>
      <c r="R17" s="673">
        <v>0</v>
      </c>
      <c r="S17" s="673">
        <v>0</v>
      </c>
      <c r="T17" s="673">
        <v>0</v>
      </c>
      <c r="U17" s="673">
        <v>0</v>
      </c>
      <c r="V17" s="490"/>
    </row>
    <row r="18" spans="1:22">
      <c r="A18" s="481">
        <v>2.2999999999999998</v>
      </c>
      <c r="B18" s="514" t="s">
        <v>776</v>
      </c>
      <c r="C18" s="678">
        <v>855936022.16999996</v>
      </c>
      <c r="D18" s="673">
        <v>855936022.16999996</v>
      </c>
      <c r="E18" s="673">
        <v>0</v>
      </c>
      <c r="F18" s="673">
        <v>0</v>
      </c>
      <c r="G18" s="673">
        <v>0</v>
      </c>
      <c r="H18" s="673">
        <v>0</v>
      </c>
      <c r="I18" s="673">
        <v>0</v>
      </c>
      <c r="J18" s="673">
        <v>0</v>
      </c>
      <c r="K18" s="673">
        <v>0</v>
      </c>
      <c r="L18" s="673">
        <v>0</v>
      </c>
      <c r="M18" s="673">
        <v>0</v>
      </c>
      <c r="N18" s="673">
        <v>0</v>
      </c>
      <c r="O18" s="673">
        <v>0</v>
      </c>
      <c r="P18" s="673">
        <v>0</v>
      </c>
      <c r="Q18" s="673">
        <v>0</v>
      </c>
      <c r="R18" s="673">
        <v>0</v>
      </c>
      <c r="S18" s="673">
        <v>0</v>
      </c>
      <c r="T18" s="673">
        <v>0</v>
      </c>
      <c r="U18" s="673">
        <v>0</v>
      </c>
      <c r="V18" s="490"/>
    </row>
    <row r="19" spans="1:22">
      <c r="A19" s="481">
        <v>2.4</v>
      </c>
      <c r="B19" s="514" t="s">
        <v>777</v>
      </c>
      <c r="C19" s="678">
        <v>22261101.029727999</v>
      </c>
      <c r="D19" s="673">
        <v>22261101.029727999</v>
      </c>
      <c r="E19" s="673">
        <v>0</v>
      </c>
      <c r="F19" s="673">
        <v>0</v>
      </c>
      <c r="G19" s="673">
        <v>0</v>
      </c>
      <c r="H19" s="673">
        <v>0</v>
      </c>
      <c r="I19" s="673">
        <v>0</v>
      </c>
      <c r="J19" s="673">
        <v>0</v>
      </c>
      <c r="K19" s="673">
        <v>0</v>
      </c>
      <c r="L19" s="673">
        <v>0</v>
      </c>
      <c r="M19" s="673">
        <v>0</v>
      </c>
      <c r="N19" s="673">
        <v>0</v>
      </c>
      <c r="O19" s="673">
        <v>0</v>
      </c>
      <c r="P19" s="673">
        <v>0</v>
      </c>
      <c r="Q19" s="673">
        <v>0</v>
      </c>
      <c r="R19" s="673">
        <v>0</v>
      </c>
      <c r="S19" s="673">
        <v>0</v>
      </c>
      <c r="T19" s="673">
        <v>0</v>
      </c>
      <c r="U19" s="673">
        <v>0</v>
      </c>
      <c r="V19" s="490"/>
    </row>
    <row r="20" spans="1:22">
      <c r="A20" s="481">
        <v>2.5</v>
      </c>
      <c r="B20" s="514" t="s">
        <v>778</v>
      </c>
      <c r="C20" s="678">
        <v>95985623.241667673</v>
      </c>
      <c r="D20" s="673">
        <v>95985623.241667673</v>
      </c>
      <c r="E20" s="673">
        <v>0</v>
      </c>
      <c r="F20" s="673">
        <v>0</v>
      </c>
      <c r="G20" s="673">
        <v>0</v>
      </c>
      <c r="H20" s="673">
        <v>0</v>
      </c>
      <c r="I20" s="673">
        <v>0</v>
      </c>
      <c r="J20" s="673">
        <v>0</v>
      </c>
      <c r="K20" s="673">
        <v>0</v>
      </c>
      <c r="L20" s="673">
        <v>0</v>
      </c>
      <c r="M20" s="673">
        <v>0</v>
      </c>
      <c r="N20" s="673">
        <v>0</v>
      </c>
      <c r="O20" s="673">
        <v>0</v>
      </c>
      <c r="P20" s="673">
        <v>0</v>
      </c>
      <c r="Q20" s="673">
        <v>0</v>
      </c>
      <c r="R20" s="673">
        <v>0</v>
      </c>
      <c r="S20" s="673">
        <v>0</v>
      </c>
      <c r="T20" s="673">
        <v>0</v>
      </c>
      <c r="U20" s="673">
        <v>0</v>
      </c>
      <c r="V20" s="490"/>
    </row>
    <row r="21" spans="1:22">
      <c r="A21" s="481">
        <v>2.6</v>
      </c>
      <c r="B21" s="514" t="s">
        <v>779</v>
      </c>
      <c r="C21" s="678">
        <v>0</v>
      </c>
      <c r="D21" s="673">
        <v>0</v>
      </c>
      <c r="E21" s="673">
        <v>0</v>
      </c>
      <c r="F21" s="673">
        <v>0</v>
      </c>
      <c r="G21" s="673">
        <v>0</v>
      </c>
      <c r="H21" s="673">
        <v>0</v>
      </c>
      <c r="I21" s="673">
        <v>0</v>
      </c>
      <c r="J21" s="673">
        <v>0</v>
      </c>
      <c r="K21" s="673">
        <v>0</v>
      </c>
      <c r="L21" s="673">
        <v>0</v>
      </c>
      <c r="M21" s="673">
        <v>0</v>
      </c>
      <c r="N21" s="673">
        <v>0</v>
      </c>
      <c r="O21" s="673">
        <v>0</v>
      </c>
      <c r="P21" s="673">
        <v>0</v>
      </c>
      <c r="Q21" s="673">
        <v>0</v>
      </c>
      <c r="R21" s="673">
        <v>0</v>
      </c>
      <c r="S21" s="673">
        <v>0</v>
      </c>
      <c r="T21" s="673">
        <v>0</v>
      </c>
      <c r="U21" s="673">
        <v>0</v>
      </c>
      <c r="V21" s="490"/>
    </row>
    <row r="22" spans="1:22">
      <c r="A22" s="513">
        <v>3</v>
      </c>
      <c r="B22" s="473" t="s">
        <v>781</v>
      </c>
      <c r="C22" s="674">
        <v>3092183384.3895559</v>
      </c>
      <c r="D22" s="673">
        <v>1918561069.797816</v>
      </c>
      <c r="E22" s="679">
        <v>0</v>
      </c>
      <c r="F22" s="679">
        <v>0</v>
      </c>
      <c r="G22" s="673">
        <v>27814828.178162001</v>
      </c>
      <c r="H22" s="679">
        <v>0</v>
      </c>
      <c r="I22" s="679">
        <v>0</v>
      </c>
      <c r="J22" s="679">
        <v>0</v>
      </c>
      <c r="K22" s="679">
        <v>0</v>
      </c>
      <c r="L22" s="673">
        <v>15914517.763392</v>
      </c>
      <c r="M22" s="679">
        <v>0</v>
      </c>
      <c r="N22" s="679">
        <v>0</v>
      </c>
      <c r="O22" s="679">
        <v>0</v>
      </c>
      <c r="P22" s="679">
        <v>0</v>
      </c>
      <c r="Q22" s="679">
        <v>0</v>
      </c>
      <c r="R22" s="679">
        <v>0</v>
      </c>
      <c r="S22" s="679">
        <v>0</v>
      </c>
      <c r="T22" s="679">
        <v>0</v>
      </c>
      <c r="U22" s="673">
        <v>0.01</v>
      </c>
      <c r="V22" s="490"/>
    </row>
    <row r="23" spans="1:22">
      <c r="A23" s="481">
        <v>3.1</v>
      </c>
      <c r="B23" s="514" t="s">
        <v>774</v>
      </c>
      <c r="C23" s="678">
        <v>0</v>
      </c>
      <c r="D23" s="673">
        <v>0</v>
      </c>
      <c r="E23" s="679">
        <v>0</v>
      </c>
      <c r="F23" s="679">
        <v>0</v>
      </c>
      <c r="G23" s="673">
        <v>0</v>
      </c>
      <c r="H23" s="679">
        <v>0</v>
      </c>
      <c r="I23" s="679">
        <v>0</v>
      </c>
      <c r="J23" s="679">
        <v>0</v>
      </c>
      <c r="K23" s="679">
        <v>0</v>
      </c>
      <c r="L23" s="673">
        <v>0</v>
      </c>
      <c r="M23" s="679">
        <v>0</v>
      </c>
      <c r="N23" s="679">
        <v>0</v>
      </c>
      <c r="O23" s="679">
        <v>0</v>
      </c>
      <c r="P23" s="679">
        <v>0</v>
      </c>
      <c r="Q23" s="679">
        <v>0</v>
      </c>
      <c r="R23" s="679">
        <v>0</v>
      </c>
      <c r="S23" s="679">
        <v>0</v>
      </c>
      <c r="T23" s="679">
        <v>0</v>
      </c>
      <c r="U23" s="673">
        <v>0</v>
      </c>
      <c r="V23" s="490"/>
    </row>
    <row r="24" spans="1:22">
      <c r="A24" s="481">
        <v>3.2</v>
      </c>
      <c r="B24" s="514" t="s">
        <v>775</v>
      </c>
      <c r="C24" s="678">
        <v>0</v>
      </c>
      <c r="D24" s="673">
        <v>0</v>
      </c>
      <c r="E24" s="679">
        <v>0</v>
      </c>
      <c r="F24" s="679">
        <v>0</v>
      </c>
      <c r="G24" s="673">
        <v>0</v>
      </c>
      <c r="H24" s="679">
        <v>0</v>
      </c>
      <c r="I24" s="679">
        <v>0</v>
      </c>
      <c r="J24" s="679">
        <v>0</v>
      </c>
      <c r="K24" s="679">
        <v>0</v>
      </c>
      <c r="L24" s="673">
        <v>0</v>
      </c>
      <c r="M24" s="679">
        <v>0</v>
      </c>
      <c r="N24" s="679">
        <v>0</v>
      </c>
      <c r="O24" s="679">
        <v>0</v>
      </c>
      <c r="P24" s="679">
        <v>0</v>
      </c>
      <c r="Q24" s="679">
        <v>0</v>
      </c>
      <c r="R24" s="679">
        <v>0</v>
      </c>
      <c r="S24" s="679">
        <v>0</v>
      </c>
      <c r="T24" s="679">
        <v>0</v>
      </c>
      <c r="U24" s="673">
        <v>0</v>
      </c>
      <c r="V24" s="490"/>
    </row>
    <row r="25" spans="1:22">
      <c r="A25" s="481">
        <v>3.3</v>
      </c>
      <c r="B25" s="514" t="s">
        <v>776</v>
      </c>
      <c r="C25" s="678">
        <v>0</v>
      </c>
      <c r="D25" s="673">
        <v>0</v>
      </c>
      <c r="E25" s="679">
        <v>0</v>
      </c>
      <c r="F25" s="679">
        <v>0</v>
      </c>
      <c r="G25" s="673">
        <v>0</v>
      </c>
      <c r="H25" s="679">
        <v>0</v>
      </c>
      <c r="I25" s="679">
        <v>0</v>
      </c>
      <c r="J25" s="679">
        <v>0</v>
      </c>
      <c r="K25" s="679">
        <v>0</v>
      </c>
      <c r="L25" s="673">
        <v>0</v>
      </c>
      <c r="M25" s="679">
        <v>0</v>
      </c>
      <c r="N25" s="679">
        <v>0</v>
      </c>
      <c r="O25" s="679">
        <v>0</v>
      </c>
      <c r="P25" s="679">
        <v>0</v>
      </c>
      <c r="Q25" s="679">
        <v>0</v>
      </c>
      <c r="R25" s="679">
        <v>0</v>
      </c>
      <c r="S25" s="679">
        <v>0</v>
      </c>
      <c r="T25" s="679">
        <v>0</v>
      </c>
      <c r="U25" s="673">
        <v>0</v>
      </c>
      <c r="V25" s="490"/>
    </row>
    <row r="26" spans="1:22">
      <c r="A26" s="481">
        <v>3.4</v>
      </c>
      <c r="B26" s="514" t="s">
        <v>777</v>
      </c>
      <c r="C26" s="678">
        <v>297671569.40885597</v>
      </c>
      <c r="D26" s="673">
        <v>288706677.79291999</v>
      </c>
      <c r="E26" s="679">
        <v>0</v>
      </c>
      <c r="F26" s="679">
        <v>0</v>
      </c>
      <c r="G26" s="673">
        <v>0</v>
      </c>
      <c r="H26" s="679">
        <v>0</v>
      </c>
      <c r="I26" s="679">
        <v>0</v>
      </c>
      <c r="J26" s="679">
        <v>0</v>
      </c>
      <c r="K26" s="679">
        <v>0</v>
      </c>
      <c r="L26" s="673">
        <v>0</v>
      </c>
      <c r="M26" s="679">
        <v>0</v>
      </c>
      <c r="N26" s="679">
        <v>0</v>
      </c>
      <c r="O26" s="679">
        <v>0</v>
      </c>
      <c r="P26" s="679">
        <v>0</v>
      </c>
      <c r="Q26" s="679">
        <v>0</v>
      </c>
      <c r="R26" s="679">
        <v>0</v>
      </c>
      <c r="S26" s="679">
        <v>0</v>
      </c>
      <c r="T26" s="679">
        <v>0</v>
      </c>
      <c r="U26" s="673">
        <v>0</v>
      </c>
      <c r="V26" s="490"/>
    </row>
    <row r="27" spans="1:22">
      <c r="A27" s="481">
        <v>3.5</v>
      </c>
      <c r="B27" s="514" t="s">
        <v>778</v>
      </c>
      <c r="C27" s="678">
        <v>2589713238.3757319</v>
      </c>
      <c r="D27" s="673">
        <v>1628651058.894896</v>
      </c>
      <c r="E27" s="679">
        <v>0</v>
      </c>
      <c r="F27" s="679">
        <v>0</v>
      </c>
      <c r="G27" s="673">
        <v>27814828.178162001</v>
      </c>
      <c r="H27" s="679">
        <v>0</v>
      </c>
      <c r="I27" s="679">
        <v>0</v>
      </c>
      <c r="J27" s="679">
        <v>0</v>
      </c>
      <c r="K27" s="679">
        <v>0</v>
      </c>
      <c r="L27" s="673">
        <v>15914517.763392</v>
      </c>
      <c r="M27" s="679">
        <v>0</v>
      </c>
      <c r="N27" s="679">
        <v>0</v>
      </c>
      <c r="O27" s="679">
        <v>0</v>
      </c>
      <c r="P27" s="679">
        <v>0</v>
      </c>
      <c r="Q27" s="679">
        <v>0</v>
      </c>
      <c r="R27" s="679">
        <v>0</v>
      </c>
      <c r="S27" s="679">
        <v>0</v>
      </c>
      <c r="T27" s="679">
        <v>0</v>
      </c>
      <c r="U27" s="673">
        <v>0.01</v>
      </c>
      <c r="V27" s="490"/>
    </row>
    <row r="28" spans="1:22">
      <c r="A28" s="481">
        <v>3.6</v>
      </c>
      <c r="B28" s="514" t="s">
        <v>779</v>
      </c>
      <c r="C28" s="678">
        <v>204798576.60496801</v>
      </c>
      <c r="D28" s="673">
        <v>1203333.1100000001</v>
      </c>
      <c r="E28" s="679">
        <v>0</v>
      </c>
      <c r="F28" s="679">
        <v>0</v>
      </c>
      <c r="G28" s="673">
        <v>0</v>
      </c>
      <c r="H28" s="679">
        <v>0</v>
      </c>
      <c r="I28" s="679">
        <v>0</v>
      </c>
      <c r="J28" s="679">
        <v>0</v>
      </c>
      <c r="K28" s="679">
        <v>0</v>
      </c>
      <c r="L28" s="673">
        <v>0</v>
      </c>
      <c r="M28" s="679">
        <v>0</v>
      </c>
      <c r="N28" s="679">
        <v>0</v>
      </c>
      <c r="O28" s="679">
        <v>0</v>
      </c>
      <c r="P28" s="679">
        <v>0</v>
      </c>
      <c r="Q28" s="679">
        <v>0</v>
      </c>
      <c r="R28" s="679">
        <v>0</v>
      </c>
      <c r="S28" s="679">
        <v>0</v>
      </c>
      <c r="T28" s="679">
        <v>0</v>
      </c>
      <c r="U28" s="673">
        <v>0</v>
      </c>
      <c r="V28" s="490"/>
    </row>
    <row r="32" spans="1:22">
      <c r="C32" s="675"/>
      <c r="D32" s="675"/>
      <c r="E32" s="675"/>
      <c r="F32" s="675"/>
      <c r="G32" s="675"/>
      <c r="H32" s="675"/>
      <c r="I32" s="675"/>
      <c r="J32" s="675"/>
      <c r="K32" s="675"/>
      <c r="L32" s="675"/>
      <c r="M32" s="675"/>
      <c r="N32" s="675"/>
      <c r="O32" s="675"/>
      <c r="P32" s="675"/>
      <c r="Q32" s="675"/>
      <c r="R32" s="675"/>
      <c r="S32" s="675"/>
      <c r="T32" s="675"/>
      <c r="U32" s="675"/>
    </row>
    <row r="33" spans="3:21">
      <c r="C33" s="675"/>
      <c r="D33" s="675"/>
      <c r="E33" s="675"/>
      <c r="F33" s="675"/>
      <c r="G33" s="675"/>
      <c r="H33" s="675"/>
      <c r="I33" s="675"/>
      <c r="J33" s="675"/>
      <c r="K33" s="675"/>
      <c r="L33" s="675"/>
      <c r="M33" s="675"/>
      <c r="N33" s="675"/>
      <c r="O33" s="675"/>
      <c r="P33" s="675"/>
      <c r="Q33" s="675"/>
      <c r="R33" s="675"/>
      <c r="S33" s="675"/>
      <c r="T33" s="675"/>
      <c r="U33" s="675"/>
    </row>
    <row r="34" spans="3:21">
      <c r="C34" s="675"/>
      <c r="D34" s="675"/>
      <c r="E34" s="675"/>
      <c r="F34" s="675"/>
      <c r="G34" s="675"/>
      <c r="H34" s="675"/>
      <c r="I34" s="675"/>
      <c r="J34" s="675"/>
      <c r="K34" s="675"/>
      <c r="L34" s="675"/>
      <c r="M34" s="675"/>
      <c r="N34" s="675"/>
      <c r="O34" s="675"/>
      <c r="P34" s="675"/>
      <c r="Q34" s="675"/>
      <c r="R34" s="675"/>
      <c r="S34" s="675"/>
      <c r="T34" s="675"/>
      <c r="U34" s="675"/>
    </row>
    <row r="35" spans="3:21">
      <c r="C35" s="675"/>
      <c r="D35" s="675"/>
      <c r="E35" s="675"/>
      <c r="F35" s="675"/>
      <c r="G35" s="675"/>
      <c r="H35" s="675"/>
      <c r="I35" s="675"/>
      <c r="J35" s="675"/>
      <c r="K35" s="675"/>
      <c r="L35" s="675"/>
      <c r="M35" s="675"/>
      <c r="N35" s="675"/>
      <c r="O35" s="675"/>
      <c r="P35" s="675"/>
      <c r="Q35" s="675"/>
      <c r="R35" s="675"/>
      <c r="S35" s="675"/>
      <c r="T35" s="675"/>
      <c r="U35" s="675"/>
    </row>
    <row r="36" spans="3:21">
      <c r="C36" s="675"/>
      <c r="D36" s="675"/>
      <c r="E36" s="675"/>
      <c r="F36" s="675"/>
      <c r="G36" s="675"/>
      <c r="H36" s="675"/>
      <c r="I36" s="675"/>
      <c r="J36" s="675"/>
      <c r="K36" s="675"/>
      <c r="L36" s="675"/>
      <c r="M36" s="675"/>
      <c r="N36" s="675"/>
      <c r="O36" s="675"/>
      <c r="P36" s="675"/>
      <c r="Q36" s="675"/>
      <c r="R36" s="675"/>
      <c r="S36" s="675"/>
      <c r="T36" s="675"/>
      <c r="U36" s="675"/>
    </row>
    <row r="37" spans="3:21">
      <c r="C37" s="675"/>
      <c r="D37" s="675"/>
      <c r="E37" s="675"/>
      <c r="F37" s="675"/>
      <c r="G37" s="675"/>
      <c r="H37" s="675"/>
      <c r="I37" s="675"/>
      <c r="J37" s="675"/>
      <c r="K37" s="675"/>
      <c r="L37" s="675"/>
      <c r="M37" s="675"/>
      <c r="N37" s="675"/>
      <c r="O37" s="675"/>
      <c r="P37" s="675"/>
      <c r="Q37" s="675"/>
      <c r="R37" s="675"/>
      <c r="S37" s="675"/>
      <c r="T37" s="675"/>
      <c r="U37" s="675"/>
    </row>
    <row r="38" spans="3:21">
      <c r="C38" s="675"/>
      <c r="D38" s="675"/>
      <c r="E38" s="675"/>
      <c r="F38" s="675"/>
      <c r="G38" s="675"/>
      <c r="H38" s="675"/>
      <c r="I38" s="675"/>
      <c r="J38" s="675"/>
      <c r="K38" s="675"/>
      <c r="L38" s="675"/>
      <c r="M38" s="675"/>
      <c r="N38" s="675"/>
      <c r="O38" s="675"/>
      <c r="P38" s="675"/>
      <c r="Q38" s="675"/>
      <c r="R38" s="675"/>
      <c r="S38" s="675"/>
      <c r="T38" s="675"/>
      <c r="U38" s="675"/>
    </row>
    <row r="39" spans="3:21">
      <c r="C39" s="675"/>
      <c r="D39" s="675"/>
      <c r="E39" s="675"/>
      <c r="F39" s="675"/>
      <c r="G39" s="675"/>
      <c r="H39" s="675"/>
      <c r="I39" s="675"/>
      <c r="J39" s="675"/>
      <c r="K39" s="675"/>
      <c r="L39" s="675"/>
      <c r="M39" s="675"/>
      <c r="N39" s="675"/>
      <c r="O39" s="675"/>
      <c r="P39" s="675"/>
      <c r="Q39" s="675"/>
      <c r="R39" s="675"/>
      <c r="S39" s="675"/>
      <c r="T39" s="675"/>
      <c r="U39" s="675"/>
    </row>
    <row r="40" spans="3:21">
      <c r="C40" s="675"/>
      <c r="D40" s="675"/>
      <c r="E40" s="675"/>
      <c r="F40" s="675"/>
      <c r="G40" s="675"/>
      <c r="H40" s="675"/>
      <c r="I40" s="675"/>
      <c r="J40" s="675"/>
      <c r="K40" s="675"/>
      <c r="L40" s="675"/>
      <c r="M40" s="675"/>
      <c r="N40" s="675"/>
      <c r="O40" s="675"/>
      <c r="P40" s="675"/>
      <c r="Q40" s="675"/>
      <c r="R40" s="675"/>
      <c r="S40" s="675"/>
      <c r="T40" s="675"/>
      <c r="U40" s="675"/>
    </row>
    <row r="41" spans="3:21">
      <c r="C41" s="675"/>
      <c r="D41" s="675"/>
      <c r="E41" s="675"/>
      <c r="F41" s="675"/>
      <c r="G41" s="675"/>
      <c r="H41" s="675"/>
      <c r="I41" s="675"/>
      <c r="J41" s="675"/>
      <c r="K41" s="675"/>
      <c r="L41" s="675"/>
      <c r="M41" s="675"/>
      <c r="N41" s="675"/>
      <c r="O41" s="675"/>
      <c r="P41" s="675"/>
      <c r="Q41" s="675"/>
      <c r="R41" s="675"/>
      <c r="S41" s="675"/>
      <c r="T41" s="675"/>
      <c r="U41" s="675"/>
    </row>
    <row r="42" spans="3:21">
      <c r="C42" s="675"/>
      <c r="D42" s="675"/>
      <c r="E42" s="675"/>
      <c r="F42" s="675"/>
      <c r="G42" s="675"/>
      <c r="H42" s="675"/>
      <c r="I42" s="675"/>
      <c r="J42" s="675"/>
      <c r="K42" s="675"/>
      <c r="L42" s="675"/>
      <c r="M42" s="675"/>
      <c r="N42" s="675"/>
      <c r="O42" s="675"/>
      <c r="P42" s="675"/>
      <c r="Q42" s="675"/>
      <c r="R42" s="675"/>
      <c r="S42" s="675"/>
      <c r="T42" s="675"/>
      <c r="U42" s="675"/>
    </row>
    <row r="43" spans="3:21">
      <c r="C43" s="675"/>
      <c r="D43" s="675"/>
      <c r="E43" s="675"/>
      <c r="F43" s="675"/>
      <c r="G43" s="675"/>
      <c r="H43" s="675"/>
      <c r="I43" s="675"/>
      <c r="J43" s="675"/>
      <c r="K43" s="675"/>
      <c r="L43" s="675"/>
      <c r="M43" s="675"/>
      <c r="N43" s="675"/>
      <c r="O43" s="675"/>
      <c r="P43" s="675"/>
      <c r="Q43" s="675"/>
      <c r="R43" s="675"/>
      <c r="S43" s="675"/>
      <c r="T43" s="675"/>
      <c r="U43" s="675"/>
    </row>
    <row r="44" spans="3:21">
      <c r="C44" s="675"/>
      <c r="D44" s="675"/>
      <c r="E44" s="675"/>
      <c r="F44" s="675"/>
      <c r="G44" s="675"/>
      <c r="H44" s="675"/>
      <c r="I44" s="675"/>
      <c r="J44" s="675"/>
      <c r="K44" s="675"/>
      <c r="L44" s="675"/>
      <c r="M44" s="675"/>
      <c r="N44" s="675"/>
      <c r="O44" s="675"/>
      <c r="P44" s="675"/>
      <c r="Q44" s="675"/>
      <c r="R44" s="675"/>
      <c r="S44" s="675"/>
      <c r="T44" s="675"/>
      <c r="U44" s="675"/>
    </row>
    <row r="45" spans="3:21">
      <c r="C45" s="675"/>
      <c r="D45" s="675"/>
      <c r="E45" s="675"/>
      <c r="F45" s="675"/>
      <c r="G45" s="675"/>
      <c r="H45" s="675"/>
      <c r="I45" s="675"/>
      <c r="J45" s="675"/>
      <c r="K45" s="675"/>
      <c r="L45" s="675"/>
      <c r="M45" s="675"/>
      <c r="N45" s="675"/>
      <c r="O45" s="675"/>
      <c r="P45" s="675"/>
      <c r="Q45" s="675"/>
      <c r="R45" s="675"/>
      <c r="S45" s="675"/>
      <c r="T45" s="675"/>
      <c r="U45" s="675"/>
    </row>
    <row r="46" spans="3:21">
      <c r="C46" s="675"/>
      <c r="D46" s="675"/>
      <c r="E46" s="675"/>
      <c r="F46" s="675"/>
      <c r="G46" s="675"/>
      <c r="H46" s="675"/>
      <c r="I46" s="675"/>
      <c r="J46" s="675"/>
      <c r="K46" s="675"/>
      <c r="L46" s="675"/>
      <c r="M46" s="675"/>
      <c r="N46" s="675"/>
      <c r="O46" s="675"/>
      <c r="P46" s="675"/>
      <c r="Q46" s="675"/>
      <c r="R46" s="675"/>
      <c r="S46" s="675"/>
      <c r="T46" s="675"/>
      <c r="U46" s="675"/>
    </row>
    <row r="47" spans="3:21">
      <c r="C47" s="675"/>
      <c r="D47" s="675"/>
      <c r="E47" s="675"/>
      <c r="F47" s="675"/>
      <c r="G47" s="675"/>
      <c r="H47" s="675"/>
      <c r="I47" s="675"/>
      <c r="J47" s="675"/>
      <c r="K47" s="675"/>
      <c r="L47" s="675"/>
      <c r="M47" s="675"/>
      <c r="N47" s="675"/>
      <c r="O47" s="675"/>
      <c r="P47" s="675"/>
      <c r="Q47" s="675"/>
      <c r="R47" s="675"/>
      <c r="S47" s="675"/>
      <c r="T47" s="675"/>
      <c r="U47" s="675"/>
    </row>
    <row r="48" spans="3:21">
      <c r="C48" s="675"/>
      <c r="D48" s="675"/>
      <c r="E48" s="675"/>
      <c r="F48" s="675"/>
      <c r="G48" s="675"/>
      <c r="H48" s="675"/>
      <c r="I48" s="675"/>
      <c r="J48" s="675"/>
      <c r="K48" s="675"/>
      <c r="L48" s="675"/>
      <c r="M48" s="675"/>
      <c r="N48" s="675"/>
      <c r="O48" s="675"/>
      <c r="P48" s="675"/>
      <c r="Q48" s="675"/>
      <c r="R48" s="675"/>
      <c r="S48" s="675"/>
      <c r="T48" s="675"/>
      <c r="U48" s="675"/>
    </row>
    <row r="49" spans="3:21">
      <c r="C49" s="675"/>
      <c r="D49" s="675"/>
      <c r="E49" s="675"/>
      <c r="F49" s="675"/>
      <c r="G49" s="675"/>
      <c r="H49" s="675"/>
      <c r="I49" s="675"/>
      <c r="J49" s="675"/>
      <c r="K49" s="675"/>
      <c r="L49" s="675"/>
      <c r="M49" s="675"/>
      <c r="N49" s="675"/>
      <c r="O49" s="675"/>
      <c r="P49" s="675"/>
      <c r="Q49" s="675"/>
      <c r="R49" s="675"/>
      <c r="S49" s="675"/>
      <c r="T49" s="675"/>
      <c r="U49" s="675"/>
    </row>
    <row r="50" spans="3:21">
      <c r="C50" s="675"/>
      <c r="D50" s="675"/>
      <c r="E50" s="675"/>
      <c r="F50" s="675"/>
      <c r="G50" s="675"/>
      <c r="H50" s="675"/>
      <c r="I50" s="675"/>
      <c r="J50" s="675"/>
      <c r="K50" s="675"/>
      <c r="L50" s="675"/>
      <c r="M50" s="675"/>
      <c r="N50" s="675"/>
      <c r="O50" s="675"/>
      <c r="P50" s="675"/>
      <c r="Q50" s="675"/>
      <c r="R50" s="675"/>
      <c r="S50" s="675"/>
      <c r="T50" s="675"/>
      <c r="U50" s="675"/>
    </row>
    <row r="51" spans="3:21">
      <c r="C51" s="675"/>
      <c r="D51" s="675"/>
      <c r="E51" s="675"/>
      <c r="F51" s="675"/>
      <c r="G51" s="675"/>
      <c r="H51" s="675"/>
      <c r="I51" s="675"/>
      <c r="J51" s="675"/>
      <c r="K51" s="675"/>
      <c r="L51" s="675"/>
      <c r="M51" s="675"/>
      <c r="N51" s="675"/>
      <c r="O51" s="675"/>
      <c r="P51" s="675"/>
      <c r="Q51" s="675"/>
      <c r="R51" s="675"/>
      <c r="S51" s="675"/>
      <c r="T51" s="675"/>
      <c r="U51" s="675"/>
    </row>
    <row r="52" spans="3:21">
      <c r="C52" s="675"/>
      <c r="D52" s="675"/>
      <c r="E52" s="675"/>
      <c r="F52" s="675"/>
      <c r="G52" s="675"/>
      <c r="H52" s="675"/>
      <c r="I52" s="675"/>
      <c r="J52" s="675"/>
      <c r="K52" s="675"/>
      <c r="L52" s="675"/>
      <c r="M52" s="675"/>
      <c r="N52" s="675"/>
      <c r="O52" s="675"/>
      <c r="P52" s="675"/>
      <c r="Q52" s="675"/>
      <c r="R52" s="675"/>
      <c r="S52" s="675"/>
      <c r="T52" s="675"/>
      <c r="U52" s="675"/>
    </row>
    <row r="53" spans="3:21">
      <c r="C53" s="675"/>
      <c r="D53" s="675"/>
      <c r="E53" s="675"/>
      <c r="F53" s="675"/>
      <c r="G53" s="675"/>
      <c r="H53" s="675"/>
      <c r="I53" s="675"/>
      <c r="J53" s="675"/>
      <c r="K53" s="675"/>
      <c r="L53" s="675"/>
      <c r="M53" s="675"/>
      <c r="N53" s="675"/>
      <c r="O53" s="675"/>
      <c r="P53" s="675"/>
      <c r="Q53" s="675"/>
      <c r="R53" s="675"/>
      <c r="S53" s="675"/>
      <c r="T53" s="675"/>
      <c r="U53" s="675"/>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zoomScale="85" zoomScaleNormal="85" workbookViewId="0">
      <selection activeCell="C8" sqref="C8:T22"/>
    </sheetView>
  </sheetViews>
  <sheetFormatPr defaultColWidth="9.140625" defaultRowHeight="12.75"/>
  <cols>
    <col min="1" max="1" width="11.85546875" style="466" bestFit="1" customWidth="1"/>
    <col min="2" max="2" width="83.140625" style="466" customWidth="1"/>
    <col min="3" max="3" width="20.5703125" style="466" bestFit="1" customWidth="1"/>
    <col min="4" max="4" width="14.5703125" style="466" bestFit="1" customWidth="1"/>
    <col min="5" max="5" width="17.140625" style="466" customWidth="1"/>
    <col min="6" max="6" width="22.42578125" style="466" customWidth="1"/>
    <col min="7" max="7" width="13.140625" style="466" bestFit="1" customWidth="1"/>
    <col min="8" max="8" width="17.140625" style="466" customWidth="1"/>
    <col min="9" max="11" width="22.42578125" style="466" customWidth="1"/>
    <col min="12" max="12" width="12.42578125" style="466" bestFit="1" customWidth="1"/>
    <col min="13" max="14" width="22.42578125" style="466" customWidth="1"/>
    <col min="15" max="15" width="23.42578125" style="466" bestFit="1" customWidth="1"/>
    <col min="16" max="16" width="21.5703125" style="466" bestFit="1" customWidth="1"/>
    <col min="17" max="19" width="19" style="466" bestFit="1" customWidth="1"/>
    <col min="20" max="20" width="15.42578125" style="466" customWidth="1"/>
    <col min="21" max="21" width="20" style="466" customWidth="1"/>
    <col min="22" max="16384" width="9.140625" style="466"/>
  </cols>
  <sheetData>
    <row r="1" spans="1:21" s="722" customFormat="1" ht="13.5">
      <c r="A1" s="721" t="s">
        <v>188</v>
      </c>
      <c r="B1" s="711" t="str">
        <f>Info!C2</f>
        <v>სს თიბისი ბანკი</v>
      </c>
    </row>
    <row r="2" spans="1:21" s="722" customFormat="1">
      <c r="A2" s="721" t="s">
        <v>189</v>
      </c>
      <c r="B2" s="710">
        <f>'1. key ratios'!B2</f>
        <v>44834</v>
      </c>
    </row>
    <row r="3" spans="1:21">
      <c r="A3" s="468" t="s">
        <v>782</v>
      </c>
      <c r="C3" s="469"/>
    </row>
    <row r="4" spans="1:21">
      <c r="A4" s="468"/>
      <c r="B4" s="469"/>
      <c r="C4" s="469"/>
    </row>
    <row r="5" spans="1:21" s="488" customFormat="1" ht="13.5" customHeight="1">
      <c r="A5" s="853" t="s">
        <v>783</v>
      </c>
      <c r="B5" s="854"/>
      <c r="C5" s="859" t="s">
        <v>784</v>
      </c>
      <c r="D5" s="860"/>
      <c r="E5" s="860"/>
      <c r="F5" s="860"/>
      <c r="G5" s="860"/>
      <c r="H5" s="860"/>
      <c r="I5" s="860"/>
      <c r="J5" s="860"/>
      <c r="K5" s="860"/>
      <c r="L5" s="860"/>
      <c r="M5" s="860"/>
      <c r="N5" s="860"/>
      <c r="O5" s="860"/>
      <c r="P5" s="860"/>
      <c r="Q5" s="860"/>
      <c r="R5" s="860"/>
      <c r="S5" s="860"/>
      <c r="T5" s="861"/>
      <c r="U5" s="585"/>
    </row>
    <row r="6" spans="1:21" s="488" customFormat="1">
      <c r="A6" s="855"/>
      <c r="B6" s="856"/>
      <c r="C6" s="839" t="s">
        <v>68</v>
      </c>
      <c r="D6" s="859" t="s">
        <v>785</v>
      </c>
      <c r="E6" s="860"/>
      <c r="F6" s="861"/>
      <c r="G6" s="859" t="s">
        <v>786</v>
      </c>
      <c r="H6" s="860"/>
      <c r="I6" s="860"/>
      <c r="J6" s="860"/>
      <c r="K6" s="861"/>
      <c r="L6" s="862" t="s">
        <v>787</v>
      </c>
      <c r="M6" s="863"/>
      <c r="N6" s="863"/>
      <c r="O6" s="863"/>
      <c r="P6" s="863"/>
      <c r="Q6" s="863"/>
      <c r="R6" s="863"/>
      <c r="S6" s="863"/>
      <c r="T6" s="864"/>
      <c r="U6" s="580"/>
    </row>
    <row r="7" spans="1:21" s="488" customFormat="1" ht="25.5">
      <c r="A7" s="857"/>
      <c r="B7" s="858"/>
      <c r="C7" s="839"/>
      <c r="E7" s="528" t="s">
        <v>761</v>
      </c>
      <c r="F7" s="584" t="s">
        <v>762</v>
      </c>
      <c r="H7" s="528" t="s">
        <v>761</v>
      </c>
      <c r="I7" s="584" t="s">
        <v>788</v>
      </c>
      <c r="J7" s="584" t="s">
        <v>763</v>
      </c>
      <c r="K7" s="584" t="s">
        <v>764</v>
      </c>
      <c r="L7" s="586"/>
      <c r="M7" s="528" t="s">
        <v>765</v>
      </c>
      <c r="N7" s="584" t="s">
        <v>763</v>
      </c>
      <c r="O7" s="584" t="s">
        <v>766</v>
      </c>
      <c r="P7" s="584" t="s">
        <v>767</v>
      </c>
      <c r="Q7" s="584" t="s">
        <v>768</v>
      </c>
      <c r="R7" s="584" t="s">
        <v>769</v>
      </c>
      <c r="S7" s="584" t="s">
        <v>770</v>
      </c>
      <c r="T7" s="587" t="s">
        <v>771</v>
      </c>
      <c r="U7" s="585"/>
    </row>
    <row r="8" spans="1:21">
      <c r="A8" s="515">
        <v>1</v>
      </c>
      <c r="B8" s="505" t="s">
        <v>773</v>
      </c>
      <c r="C8" s="680">
        <v>16769792274.945217</v>
      </c>
      <c r="D8" s="673">
        <v>15495862847.727074</v>
      </c>
      <c r="E8" s="673">
        <v>265762982.62836799</v>
      </c>
      <c r="F8" s="673">
        <v>54184.38</v>
      </c>
      <c r="G8" s="673">
        <v>689974481.86672795</v>
      </c>
      <c r="H8" s="673">
        <v>55977166.489794001</v>
      </c>
      <c r="I8" s="673">
        <v>46100288.818542004</v>
      </c>
      <c r="J8" s="673">
        <v>21593495.055179998</v>
      </c>
      <c r="K8" s="673">
        <v>6831.75</v>
      </c>
      <c r="L8" s="673">
        <v>583954945.35141599</v>
      </c>
      <c r="M8" s="673">
        <v>80514026.034603998</v>
      </c>
      <c r="N8" s="673">
        <v>61020697.245347999</v>
      </c>
      <c r="O8" s="673">
        <v>86774808.918955997</v>
      </c>
      <c r="P8" s="673">
        <v>56570096.167715997</v>
      </c>
      <c r="Q8" s="673">
        <v>35334279.201378003</v>
      </c>
      <c r="R8" s="673">
        <v>30577815.529522002</v>
      </c>
      <c r="S8" s="673">
        <v>50554.725328</v>
      </c>
      <c r="T8" s="673">
        <v>30628.892415999999</v>
      </c>
      <c r="U8" s="490"/>
    </row>
    <row r="9" spans="1:21">
      <c r="A9" s="514">
        <v>1.1000000000000001</v>
      </c>
      <c r="B9" s="514" t="s">
        <v>789</v>
      </c>
      <c r="C9" s="678">
        <v>14195013196.674381</v>
      </c>
      <c r="D9" s="673">
        <v>13089547739.499035</v>
      </c>
      <c r="E9" s="673">
        <v>207283121.15741399</v>
      </c>
      <c r="F9" s="673">
        <v>29816.91</v>
      </c>
      <c r="G9" s="673">
        <v>646275391.01911998</v>
      </c>
      <c r="H9" s="673">
        <v>48525668.319793999</v>
      </c>
      <c r="I9" s="673">
        <v>26172597.490238</v>
      </c>
      <c r="J9" s="673">
        <v>19141823.56518</v>
      </c>
      <c r="K9" s="673">
        <v>0</v>
      </c>
      <c r="L9" s="673">
        <v>459190066.15622801</v>
      </c>
      <c r="M9" s="673">
        <v>70900793.989035994</v>
      </c>
      <c r="N9" s="673">
        <v>35324086.635348</v>
      </c>
      <c r="O9" s="673">
        <v>30884900.976500001</v>
      </c>
      <c r="P9" s="673">
        <v>55087014.429123998</v>
      </c>
      <c r="Q9" s="673">
        <v>34773560.598609999</v>
      </c>
      <c r="R9" s="673">
        <v>30006917.875489999</v>
      </c>
      <c r="S9" s="673">
        <v>15358.675327999999</v>
      </c>
      <c r="T9" s="673">
        <v>27401.017216</v>
      </c>
      <c r="U9" s="490"/>
    </row>
    <row r="10" spans="1:21">
      <c r="A10" s="516" t="s">
        <v>251</v>
      </c>
      <c r="B10" s="516" t="s">
        <v>790</v>
      </c>
      <c r="C10" s="681">
        <v>12952854940.39073</v>
      </c>
      <c r="D10" s="673">
        <v>11890127270.894886</v>
      </c>
      <c r="E10" s="673">
        <v>190108770.732544</v>
      </c>
      <c r="F10" s="673">
        <v>0</v>
      </c>
      <c r="G10" s="673">
        <v>634076343.79718602</v>
      </c>
      <c r="H10" s="673">
        <v>45867343.349794</v>
      </c>
      <c r="I10" s="673">
        <v>22131415.075066</v>
      </c>
      <c r="J10" s="673">
        <v>18289095.463211998</v>
      </c>
      <c r="K10" s="673">
        <v>0</v>
      </c>
      <c r="L10" s="673">
        <v>428651325.69865799</v>
      </c>
      <c r="M10" s="673">
        <v>68369807.621196002</v>
      </c>
      <c r="N10" s="673">
        <v>34002261.365347996</v>
      </c>
      <c r="O10" s="673">
        <v>28596041.333588</v>
      </c>
      <c r="P10" s="673">
        <v>41269504.469283998</v>
      </c>
      <c r="Q10" s="673">
        <v>31707165.371298</v>
      </c>
      <c r="R10" s="673">
        <v>29863241.72301</v>
      </c>
      <c r="S10" s="673">
        <v>0</v>
      </c>
      <c r="T10" s="673">
        <v>0</v>
      </c>
      <c r="U10" s="490"/>
    </row>
    <row r="11" spans="1:21">
      <c r="A11" s="517" t="s">
        <v>791</v>
      </c>
      <c r="B11" s="518" t="s">
        <v>792</v>
      </c>
      <c r="C11" s="682">
        <v>1208363.611886</v>
      </c>
      <c r="D11" s="673">
        <v>1205615.861886</v>
      </c>
      <c r="E11" s="673">
        <v>0</v>
      </c>
      <c r="F11" s="673">
        <v>0</v>
      </c>
      <c r="G11" s="673">
        <v>0</v>
      </c>
      <c r="H11" s="673">
        <v>0</v>
      </c>
      <c r="I11" s="673">
        <v>0</v>
      </c>
      <c r="J11" s="673">
        <v>0</v>
      </c>
      <c r="K11" s="673">
        <v>0</v>
      </c>
      <c r="L11" s="673">
        <v>2747.75</v>
      </c>
      <c r="M11" s="673">
        <v>0</v>
      </c>
      <c r="N11" s="673">
        <v>0</v>
      </c>
      <c r="O11" s="673">
        <v>0</v>
      </c>
      <c r="P11" s="673">
        <v>0</v>
      </c>
      <c r="Q11" s="673">
        <v>0</v>
      </c>
      <c r="R11" s="673">
        <v>0</v>
      </c>
      <c r="S11" s="673">
        <v>0</v>
      </c>
      <c r="T11" s="673">
        <v>0</v>
      </c>
      <c r="U11" s="490"/>
    </row>
    <row r="12" spans="1:21">
      <c r="A12" s="517" t="s">
        <v>793</v>
      </c>
      <c r="B12" s="518" t="s">
        <v>794</v>
      </c>
      <c r="C12" s="682">
        <v>56500</v>
      </c>
      <c r="D12" s="673">
        <v>56500</v>
      </c>
      <c r="E12" s="673">
        <v>0</v>
      </c>
      <c r="F12" s="673">
        <v>0</v>
      </c>
      <c r="G12" s="673">
        <v>0</v>
      </c>
      <c r="H12" s="673">
        <v>0</v>
      </c>
      <c r="I12" s="673">
        <v>0</v>
      </c>
      <c r="J12" s="673">
        <v>0</v>
      </c>
      <c r="K12" s="673">
        <v>0</v>
      </c>
      <c r="L12" s="673">
        <v>0</v>
      </c>
      <c r="M12" s="673">
        <v>0</v>
      </c>
      <c r="N12" s="673">
        <v>0</v>
      </c>
      <c r="O12" s="673">
        <v>0</v>
      </c>
      <c r="P12" s="673">
        <v>0</v>
      </c>
      <c r="Q12" s="673">
        <v>0</v>
      </c>
      <c r="R12" s="673">
        <v>0</v>
      </c>
      <c r="S12" s="673">
        <v>0</v>
      </c>
      <c r="T12" s="673">
        <v>0</v>
      </c>
      <c r="U12" s="490"/>
    </row>
    <row r="13" spans="1:21">
      <c r="A13" s="517" t="s">
        <v>795</v>
      </c>
      <c r="B13" s="518" t="s">
        <v>796</v>
      </c>
      <c r="C13" s="682">
        <v>0</v>
      </c>
      <c r="D13" s="673">
        <v>0</v>
      </c>
      <c r="E13" s="673">
        <v>0</v>
      </c>
      <c r="F13" s="673">
        <v>0</v>
      </c>
      <c r="G13" s="673">
        <v>0</v>
      </c>
      <c r="H13" s="673">
        <v>0</v>
      </c>
      <c r="I13" s="673">
        <v>0</v>
      </c>
      <c r="J13" s="673">
        <v>0</v>
      </c>
      <c r="K13" s="673">
        <v>0</v>
      </c>
      <c r="L13" s="673">
        <v>0</v>
      </c>
      <c r="M13" s="673">
        <v>0</v>
      </c>
      <c r="N13" s="673">
        <v>0</v>
      </c>
      <c r="O13" s="673">
        <v>0</v>
      </c>
      <c r="P13" s="673">
        <v>0</v>
      </c>
      <c r="Q13" s="673">
        <v>0</v>
      </c>
      <c r="R13" s="673">
        <v>0</v>
      </c>
      <c r="S13" s="673">
        <v>0</v>
      </c>
      <c r="T13" s="673">
        <v>0</v>
      </c>
      <c r="U13" s="490"/>
    </row>
    <row r="14" spans="1:21">
      <c r="A14" s="517" t="s">
        <v>797</v>
      </c>
      <c r="B14" s="518" t="s">
        <v>798</v>
      </c>
      <c r="C14" s="682">
        <v>3474445519.7179618</v>
      </c>
      <c r="D14" s="673">
        <v>3312354335.0298219</v>
      </c>
      <c r="E14" s="673">
        <v>23877582.595568001</v>
      </c>
      <c r="F14" s="673">
        <v>0</v>
      </c>
      <c r="G14" s="673">
        <v>64511932.697991997</v>
      </c>
      <c r="H14" s="673">
        <v>11631735.194289999</v>
      </c>
      <c r="I14" s="673">
        <v>9008128.1394299995</v>
      </c>
      <c r="J14" s="673">
        <v>10055808.662195999</v>
      </c>
      <c r="K14" s="673">
        <v>0</v>
      </c>
      <c r="L14" s="673">
        <v>97579251.990147993</v>
      </c>
      <c r="M14" s="673">
        <v>22493575.720098</v>
      </c>
      <c r="N14" s="673">
        <v>11434545.81048</v>
      </c>
      <c r="O14" s="673">
        <v>4576311.3262080001</v>
      </c>
      <c r="P14" s="673">
        <v>4980088.386558</v>
      </c>
      <c r="Q14" s="673">
        <v>2067100.8848059999</v>
      </c>
      <c r="R14" s="673">
        <v>1685629.512144</v>
      </c>
      <c r="S14" s="673">
        <v>0</v>
      </c>
      <c r="T14" s="673">
        <v>0</v>
      </c>
      <c r="U14" s="490"/>
    </row>
    <row r="15" spans="1:21">
      <c r="A15" s="519">
        <v>1.2</v>
      </c>
      <c r="B15" s="520" t="s">
        <v>799</v>
      </c>
      <c r="C15" s="683">
        <v>512832709.35464126</v>
      </c>
      <c r="D15" s="673">
        <v>261790954.78998068</v>
      </c>
      <c r="E15" s="673">
        <v>4145662.42314828</v>
      </c>
      <c r="F15" s="673">
        <v>596.33820000000003</v>
      </c>
      <c r="G15" s="673">
        <v>64627539.101911999</v>
      </c>
      <c r="H15" s="673">
        <v>4852566.8319793995</v>
      </c>
      <c r="I15" s="673">
        <v>2617259.7490237998</v>
      </c>
      <c r="J15" s="673">
        <v>1914182.3565179999</v>
      </c>
      <c r="K15" s="673">
        <v>0</v>
      </c>
      <c r="L15" s="673">
        <v>186414215.46274859</v>
      </c>
      <c r="M15" s="673">
        <v>28829017.204209998</v>
      </c>
      <c r="N15" s="673">
        <v>14072435.995580001</v>
      </c>
      <c r="O15" s="673">
        <v>11337979.631546</v>
      </c>
      <c r="P15" s="673">
        <v>30902903.033040799</v>
      </c>
      <c r="Q15" s="673">
        <v>20519945.004923798</v>
      </c>
      <c r="R15" s="673">
        <v>14177066.829163199</v>
      </c>
      <c r="S15" s="673">
        <v>15358.675327999999</v>
      </c>
      <c r="T15" s="673">
        <v>27401.017216</v>
      </c>
      <c r="U15" s="490"/>
    </row>
    <row r="16" spans="1:21">
      <c r="A16" s="521">
        <v>1.3</v>
      </c>
      <c r="B16" s="520" t="s">
        <v>800</v>
      </c>
      <c r="C16" s="684">
        <v>0</v>
      </c>
      <c r="D16" s="684">
        <v>0</v>
      </c>
      <c r="E16" s="684">
        <v>0</v>
      </c>
      <c r="F16" s="684">
        <v>0</v>
      </c>
      <c r="G16" s="684">
        <v>0</v>
      </c>
      <c r="H16" s="684">
        <v>0</v>
      </c>
      <c r="I16" s="684">
        <v>0</v>
      </c>
      <c r="J16" s="684">
        <v>0</v>
      </c>
      <c r="K16" s="684">
        <v>0</v>
      </c>
      <c r="L16" s="684">
        <v>0</v>
      </c>
      <c r="M16" s="684">
        <v>0</v>
      </c>
      <c r="N16" s="684">
        <v>0</v>
      </c>
      <c r="O16" s="684">
        <v>0</v>
      </c>
      <c r="P16" s="684">
        <v>0</v>
      </c>
      <c r="Q16" s="684">
        <v>0</v>
      </c>
      <c r="R16" s="684">
        <v>0</v>
      </c>
      <c r="S16" s="684">
        <v>0</v>
      </c>
      <c r="T16" s="684">
        <v>0</v>
      </c>
      <c r="U16" s="490"/>
    </row>
    <row r="17" spans="1:21" s="488" customFormat="1" ht="25.5">
      <c r="A17" s="522" t="s">
        <v>801</v>
      </c>
      <c r="B17" s="523" t="s">
        <v>802</v>
      </c>
      <c r="C17" s="685">
        <v>13206944627.717754</v>
      </c>
      <c r="D17" s="676">
        <v>12193180266.019032</v>
      </c>
      <c r="E17" s="676">
        <v>203894163.42625901</v>
      </c>
      <c r="F17" s="676">
        <v>26562.669932000001</v>
      </c>
      <c r="G17" s="676">
        <v>578834372.82482505</v>
      </c>
      <c r="H17" s="676">
        <v>44919318.354235999</v>
      </c>
      <c r="I17" s="676">
        <v>21932816.235486001</v>
      </c>
      <c r="J17" s="676">
        <v>18945677.953017998</v>
      </c>
      <c r="K17" s="676">
        <v>0</v>
      </c>
      <c r="L17" s="676">
        <v>434929988.87389803</v>
      </c>
      <c r="M17" s="676">
        <v>67677713.815347001</v>
      </c>
      <c r="N17" s="676">
        <v>33974866.818788998</v>
      </c>
      <c r="O17" s="676">
        <v>29262414.394388001</v>
      </c>
      <c r="P17" s="676">
        <v>52866930.155391999</v>
      </c>
      <c r="Q17" s="676">
        <v>31556647.254848</v>
      </c>
      <c r="R17" s="676">
        <v>27553914.443537999</v>
      </c>
      <c r="S17" s="676">
        <v>15358.675327999999</v>
      </c>
      <c r="T17" s="676">
        <v>27401.017216</v>
      </c>
      <c r="U17" s="494"/>
    </row>
    <row r="18" spans="1:21" s="488" customFormat="1" ht="25.5">
      <c r="A18" s="524" t="s">
        <v>803</v>
      </c>
      <c r="B18" s="524" t="s">
        <v>804</v>
      </c>
      <c r="C18" s="686">
        <v>12418809132.060884</v>
      </c>
      <c r="D18" s="676">
        <v>11426664351.718128</v>
      </c>
      <c r="E18" s="676">
        <v>189521301.43073899</v>
      </c>
      <c r="F18" s="676">
        <v>0</v>
      </c>
      <c r="G18" s="676">
        <v>574668061.16881096</v>
      </c>
      <c r="H18" s="676">
        <v>44829413.344236001</v>
      </c>
      <c r="I18" s="676">
        <v>21268033.475529999</v>
      </c>
      <c r="J18" s="676">
        <v>18208458.085818</v>
      </c>
      <c r="K18" s="676">
        <v>0</v>
      </c>
      <c r="L18" s="676">
        <v>417476719.17394602</v>
      </c>
      <c r="M18" s="676">
        <v>67602481.845347002</v>
      </c>
      <c r="N18" s="676">
        <v>33694881.028788999</v>
      </c>
      <c r="O18" s="676">
        <v>28432419.533588</v>
      </c>
      <c r="P18" s="676">
        <v>39166850.525551997</v>
      </c>
      <c r="Q18" s="676">
        <v>30984197.513856001</v>
      </c>
      <c r="R18" s="676">
        <v>27413232.708338</v>
      </c>
      <c r="S18" s="676">
        <v>0</v>
      </c>
      <c r="T18" s="676">
        <v>0</v>
      </c>
      <c r="U18" s="494"/>
    </row>
    <row r="19" spans="1:21" s="488" customFormat="1">
      <c r="A19" s="522" t="s">
        <v>805</v>
      </c>
      <c r="B19" s="525" t="s">
        <v>806</v>
      </c>
      <c r="C19" s="687">
        <v>20475160978.846645</v>
      </c>
      <c r="D19" s="676">
        <v>18985128694.588428</v>
      </c>
      <c r="E19" s="676">
        <v>196692569.46487099</v>
      </c>
      <c r="F19" s="676">
        <v>830.46</v>
      </c>
      <c r="G19" s="676">
        <v>853104633.69980299</v>
      </c>
      <c r="H19" s="676">
        <v>55541065.297348998</v>
      </c>
      <c r="I19" s="676">
        <v>21076897.701735999</v>
      </c>
      <c r="J19" s="676">
        <v>19567765.977480002</v>
      </c>
      <c r="K19" s="676">
        <v>0</v>
      </c>
      <c r="L19" s="676">
        <v>636286463.45431995</v>
      </c>
      <c r="M19" s="676">
        <v>111965993.44471</v>
      </c>
      <c r="N19" s="676">
        <v>63515740.456928998</v>
      </c>
      <c r="O19" s="676">
        <v>37017910.574486002</v>
      </c>
      <c r="P19" s="676">
        <v>50181005.316016003</v>
      </c>
      <c r="Q19" s="676">
        <v>50325451.837109998</v>
      </c>
      <c r="R19" s="676">
        <v>40767965.202656999</v>
      </c>
      <c r="S19" s="676">
        <v>597.12147200000004</v>
      </c>
      <c r="T19" s="676">
        <v>328.51462400000003</v>
      </c>
      <c r="U19" s="494"/>
    </row>
    <row r="20" spans="1:21" s="488" customFormat="1">
      <c r="A20" s="524" t="s">
        <v>807</v>
      </c>
      <c r="B20" s="524" t="s">
        <v>808</v>
      </c>
      <c r="C20" s="686">
        <v>20067583192.449863</v>
      </c>
      <c r="D20" s="676">
        <v>18583802111.740971</v>
      </c>
      <c r="E20" s="676">
        <v>185283820.892279</v>
      </c>
      <c r="F20" s="676">
        <v>0</v>
      </c>
      <c r="G20" s="676">
        <v>851656604.48459196</v>
      </c>
      <c r="H20" s="676">
        <v>55321669.107349001</v>
      </c>
      <c r="I20" s="676">
        <v>20584239.570092998</v>
      </c>
      <c r="J20" s="676">
        <v>19373772.137448002</v>
      </c>
      <c r="K20" s="676">
        <v>0</v>
      </c>
      <c r="L20" s="676">
        <v>632124476.224298</v>
      </c>
      <c r="M20" s="676">
        <v>111647231.76030999</v>
      </c>
      <c r="N20" s="676">
        <v>63126583.504459001</v>
      </c>
      <c r="O20" s="676">
        <v>36654216.858886003</v>
      </c>
      <c r="P20" s="676">
        <v>48634295.435970999</v>
      </c>
      <c r="Q20" s="676">
        <v>50312458.094678</v>
      </c>
      <c r="R20" s="676">
        <v>40560596.289696999</v>
      </c>
      <c r="S20" s="676">
        <v>0</v>
      </c>
      <c r="T20" s="676">
        <v>0</v>
      </c>
      <c r="U20" s="494"/>
    </row>
    <row r="21" spans="1:21" s="488" customFormat="1">
      <c r="A21" s="526">
        <v>1.4</v>
      </c>
      <c r="B21" s="567" t="s">
        <v>941</v>
      </c>
      <c r="C21" s="688">
        <v>275724548.23518801</v>
      </c>
      <c r="D21" s="676">
        <v>274296637.73968297</v>
      </c>
      <c r="E21" s="676">
        <v>1521012.5906</v>
      </c>
      <c r="F21" s="676">
        <v>0</v>
      </c>
      <c r="G21" s="676">
        <v>449029.52360000001</v>
      </c>
      <c r="H21" s="676">
        <v>0</v>
      </c>
      <c r="I21" s="676">
        <v>82620.563200000004</v>
      </c>
      <c r="J21" s="676">
        <v>0</v>
      </c>
      <c r="K21" s="676">
        <v>0</v>
      </c>
      <c r="L21" s="676">
        <v>978880.97190500004</v>
      </c>
      <c r="M21" s="676">
        <v>89849.4</v>
      </c>
      <c r="N21" s="676">
        <v>0</v>
      </c>
      <c r="O21" s="676">
        <v>138204.65919999999</v>
      </c>
      <c r="P21" s="676">
        <v>750826.91270500002</v>
      </c>
      <c r="Q21" s="676">
        <v>0</v>
      </c>
      <c r="R21" s="676">
        <v>0</v>
      </c>
      <c r="S21" s="676">
        <v>0</v>
      </c>
      <c r="T21" s="676">
        <v>0</v>
      </c>
      <c r="U21" s="494"/>
    </row>
    <row r="22" spans="1:21" s="488" customFormat="1">
      <c r="A22" s="526">
        <v>1.5</v>
      </c>
      <c r="B22" s="567" t="s">
        <v>942</v>
      </c>
      <c r="C22" s="688">
        <v>7967767.3940540003</v>
      </c>
      <c r="D22" s="676">
        <v>7967767.3940540003</v>
      </c>
      <c r="E22" s="676">
        <v>0</v>
      </c>
      <c r="F22" s="676">
        <v>0</v>
      </c>
      <c r="G22" s="676">
        <v>0</v>
      </c>
      <c r="H22" s="676">
        <v>0</v>
      </c>
      <c r="I22" s="676">
        <v>0</v>
      </c>
      <c r="J22" s="676">
        <v>0</v>
      </c>
      <c r="K22" s="676">
        <v>0</v>
      </c>
      <c r="L22" s="676">
        <v>0</v>
      </c>
      <c r="M22" s="676">
        <v>0</v>
      </c>
      <c r="N22" s="676">
        <v>0</v>
      </c>
      <c r="O22" s="676">
        <v>0</v>
      </c>
      <c r="P22" s="676">
        <v>0</v>
      </c>
      <c r="Q22" s="676">
        <v>0</v>
      </c>
      <c r="R22" s="676">
        <v>0</v>
      </c>
      <c r="S22" s="676">
        <v>0</v>
      </c>
      <c r="T22" s="676">
        <v>0</v>
      </c>
      <c r="U22" s="494"/>
    </row>
    <row r="29" spans="1:21">
      <c r="C29" s="675"/>
      <c r="D29" s="675"/>
      <c r="E29" s="675"/>
      <c r="F29" s="675"/>
      <c r="G29" s="675"/>
      <c r="H29" s="675"/>
      <c r="I29" s="675"/>
      <c r="J29" s="675"/>
      <c r="K29" s="675"/>
      <c r="L29" s="675"/>
      <c r="M29" s="675"/>
      <c r="N29" s="675"/>
      <c r="O29" s="675"/>
      <c r="P29" s="675"/>
      <c r="Q29" s="675"/>
      <c r="R29" s="675"/>
      <c r="S29" s="675"/>
      <c r="T29" s="675"/>
    </row>
    <row r="30" spans="1:21">
      <c r="C30" s="675"/>
      <c r="D30" s="675"/>
      <c r="E30" s="675"/>
      <c r="F30" s="675"/>
      <c r="G30" s="675"/>
      <c r="H30" s="675"/>
      <c r="I30" s="675"/>
      <c r="J30" s="675"/>
      <c r="K30" s="675"/>
      <c r="L30" s="675"/>
      <c r="M30" s="675"/>
      <c r="N30" s="675"/>
      <c r="O30" s="675"/>
      <c r="P30" s="675"/>
      <c r="Q30" s="675"/>
      <c r="R30" s="675"/>
      <c r="S30" s="675"/>
      <c r="T30" s="675"/>
    </row>
    <row r="31" spans="1:21">
      <c r="C31" s="675"/>
      <c r="D31" s="675"/>
      <c r="E31" s="675"/>
      <c r="F31" s="675"/>
      <c r="G31" s="675"/>
      <c r="H31" s="675"/>
      <c r="I31" s="675"/>
      <c r="J31" s="675"/>
      <c r="K31" s="675"/>
      <c r="L31" s="675"/>
      <c r="M31" s="675"/>
      <c r="N31" s="675"/>
      <c r="O31" s="675"/>
      <c r="P31" s="675"/>
      <c r="Q31" s="675"/>
      <c r="R31" s="675"/>
      <c r="S31" s="675"/>
      <c r="T31" s="675"/>
    </row>
    <row r="32" spans="1:21">
      <c r="C32" s="675"/>
      <c r="D32" s="675"/>
      <c r="E32" s="675"/>
      <c r="F32" s="675"/>
      <c r="G32" s="675"/>
      <c r="H32" s="675"/>
      <c r="I32" s="675"/>
      <c r="J32" s="675"/>
      <c r="K32" s="675"/>
      <c r="L32" s="675"/>
      <c r="M32" s="675"/>
      <c r="N32" s="675"/>
      <c r="O32" s="675"/>
      <c r="P32" s="675"/>
      <c r="Q32" s="675"/>
      <c r="R32" s="675"/>
      <c r="S32" s="675"/>
      <c r="T32" s="675"/>
    </row>
    <row r="33" spans="3:20">
      <c r="C33" s="675"/>
      <c r="D33" s="675"/>
      <c r="E33" s="675"/>
      <c r="F33" s="675"/>
      <c r="G33" s="675"/>
      <c r="H33" s="675"/>
      <c r="I33" s="675"/>
      <c r="J33" s="675"/>
      <c r="K33" s="675"/>
      <c r="L33" s="675"/>
      <c r="M33" s="675"/>
      <c r="N33" s="675"/>
      <c r="O33" s="675"/>
      <c r="P33" s="675"/>
      <c r="Q33" s="675"/>
      <c r="R33" s="675"/>
      <c r="S33" s="675"/>
      <c r="T33" s="675"/>
    </row>
    <row r="34" spans="3:20">
      <c r="C34" s="675"/>
      <c r="D34" s="675"/>
      <c r="E34" s="675"/>
      <c r="F34" s="675"/>
      <c r="G34" s="675"/>
      <c r="H34" s="675"/>
      <c r="I34" s="675"/>
      <c r="J34" s="675"/>
      <c r="K34" s="675"/>
      <c r="L34" s="675"/>
      <c r="M34" s="675"/>
      <c r="N34" s="675"/>
      <c r="O34" s="675"/>
      <c r="P34" s="675"/>
      <c r="Q34" s="675"/>
      <c r="R34" s="675"/>
      <c r="S34" s="675"/>
      <c r="T34" s="675"/>
    </row>
    <row r="35" spans="3:20">
      <c r="C35" s="675"/>
      <c r="D35" s="675"/>
      <c r="E35" s="675"/>
      <c r="F35" s="675"/>
      <c r="G35" s="675"/>
      <c r="H35" s="675"/>
      <c r="I35" s="675"/>
      <c r="J35" s="675"/>
      <c r="K35" s="675"/>
      <c r="L35" s="675"/>
      <c r="M35" s="675"/>
      <c r="N35" s="675"/>
      <c r="O35" s="675"/>
      <c r="P35" s="675"/>
      <c r="Q35" s="675"/>
      <c r="R35" s="675"/>
      <c r="S35" s="675"/>
      <c r="T35" s="675"/>
    </row>
    <row r="36" spans="3:20">
      <c r="C36" s="675"/>
      <c r="D36" s="675"/>
      <c r="E36" s="675"/>
      <c r="F36" s="675"/>
      <c r="G36" s="675"/>
      <c r="H36" s="675"/>
      <c r="I36" s="675"/>
      <c r="J36" s="675"/>
      <c r="K36" s="675"/>
      <c r="L36" s="675"/>
      <c r="M36" s="675"/>
      <c r="N36" s="675"/>
      <c r="O36" s="675"/>
      <c r="P36" s="675"/>
      <c r="Q36" s="675"/>
      <c r="R36" s="675"/>
      <c r="S36" s="675"/>
      <c r="T36" s="675"/>
    </row>
    <row r="37" spans="3:20">
      <c r="C37" s="675"/>
      <c r="D37" s="675"/>
      <c r="E37" s="675"/>
      <c r="F37" s="675"/>
      <c r="G37" s="675"/>
      <c r="H37" s="675"/>
      <c r="I37" s="675"/>
      <c r="J37" s="675"/>
      <c r="K37" s="675"/>
      <c r="L37" s="675"/>
      <c r="M37" s="675"/>
      <c r="N37" s="675"/>
      <c r="O37" s="675"/>
      <c r="P37" s="675"/>
      <c r="Q37" s="675"/>
      <c r="R37" s="675"/>
      <c r="S37" s="675"/>
      <c r="T37" s="675"/>
    </row>
    <row r="38" spans="3:20">
      <c r="C38" s="675"/>
      <c r="D38" s="675"/>
      <c r="E38" s="675"/>
      <c r="F38" s="675"/>
      <c r="G38" s="675"/>
      <c r="H38" s="675"/>
      <c r="I38" s="675"/>
      <c r="J38" s="675"/>
      <c r="K38" s="675"/>
      <c r="L38" s="675"/>
      <c r="M38" s="675"/>
      <c r="N38" s="675"/>
      <c r="O38" s="675"/>
      <c r="P38" s="675"/>
      <c r="Q38" s="675"/>
      <c r="R38" s="675"/>
      <c r="S38" s="675"/>
      <c r="T38" s="675"/>
    </row>
    <row r="39" spans="3:20">
      <c r="C39" s="675"/>
      <c r="D39" s="675"/>
      <c r="E39" s="675"/>
      <c r="F39" s="675"/>
      <c r="G39" s="675"/>
      <c r="H39" s="675"/>
      <c r="I39" s="675"/>
      <c r="J39" s="675"/>
      <c r="K39" s="675"/>
      <c r="L39" s="675"/>
      <c r="M39" s="675"/>
      <c r="N39" s="675"/>
      <c r="O39" s="675"/>
      <c r="P39" s="675"/>
      <c r="Q39" s="675"/>
      <c r="R39" s="675"/>
      <c r="S39" s="675"/>
      <c r="T39" s="675"/>
    </row>
    <row r="40" spans="3:20">
      <c r="C40" s="675"/>
      <c r="D40" s="675"/>
      <c r="E40" s="675"/>
      <c r="F40" s="675"/>
      <c r="G40" s="675"/>
      <c r="H40" s="675"/>
      <c r="I40" s="675"/>
      <c r="J40" s="675"/>
      <c r="K40" s="675"/>
      <c r="L40" s="675"/>
      <c r="M40" s="675"/>
      <c r="N40" s="675"/>
      <c r="O40" s="675"/>
      <c r="P40" s="675"/>
      <c r="Q40" s="675"/>
      <c r="R40" s="675"/>
      <c r="S40" s="675"/>
      <c r="T40" s="675"/>
    </row>
    <row r="41" spans="3:20">
      <c r="C41" s="675"/>
      <c r="D41" s="675"/>
      <c r="E41" s="675"/>
      <c r="F41" s="675"/>
      <c r="G41" s="675"/>
      <c r="H41" s="675"/>
      <c r="I41" s="675"/>
      <c r="J41" s="675"/>
      <c r="K41" s="675"/>
      <c r="L41" s="675"/>
      <c r="M41" s="675"/>
      <c r="N41" s="675"/>
      <c r="O41" s="675"/>
      <c r="P41" s="675"/>
      <c r="Q41" s="675"/>
      <c r="R41" s="675"/>
      <c r="S41" s="675"/>
      <c r="T41" s="675"/>
    </row>
    <row r="42" spans="3:20">
      <c r="C42" s="675"/>
      <c r="D42" s="675"/>
      <c r="E42" s="675"/>
      <c r="F42" s="675"/>
      <c r="G42" s="675"/>
      <c r="H42" s="675"/>
      <c r="I42" s="675"/>
      <c r="J42" s="675"/>
      <c r="K42" s="675"/>
      <c r="L42" s="675"/>
      <c r="M42" s="675"/>
      <c r="N42" s="675"/>
      <c r="O42" s="675"/>
      <c r="P42" s="675"/>
      <c r="Q42" s="675"/>
      <c r="R42" s="675"/>
      <c r="S42" s="675"/>
      <c r="T42" s="675"/>
    </row>
    <row r="43" spans="3:20">
      <c r="C43" s="675"/>
      <c r="D43" s="675"/>
      <c r="E43" s="675"/>
      <c r="F43" s="675"/>
      <c r="G43" s="675"/>
      <c r="H43" s="675"/>
      <c r="I43" s="675"/>
      <c r="J43" s="675"/>
      <c r="K43" s="675"/>
      <c r="L43" s="675"/>
      <c r="M43" s="675"/>
      <c r="N43" s="675"/>
      <c r="O43" s="675"/>
      <c r="P43" s="675"/>
      <c r="Q43" s="675"/>
      <c r="R43" s="675"/>
      <c r="S43" s="675"/>
      <c r="T43" s="675"/>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zoomScale="85" zoomScaleNormal="85" workbookViewId="0">
      <selection activeCell="C7" sqref="C7:O33"/>
    </sheetView>
  </sheetViews>
  <sheetFormatPr defaultColWidth="9.140625" defaultRowHeight="12.75"/>
  <cols>
    <col min="1" max="1" width="11.85546875" style="466" bestFit="1" customWidth="1"/>
    <col min="2" max="2" width="93.42578125" style="466" customWidth="1"/>
    <col min="3" max="3" width="17" style="466" bestFit="1" customWidth="1"/>
    <col min="4" max="4" width="13.85546875" style="466" bestFit="1" customWidth="1"/>
    <col min="5" max="5" width="13.5703125" style="466" bestFit="1" customWidth="1"/>
    <col min="6" max="6" width="16.140625" style="531" bestFit="1" customWidth="1"/>
    <col min="7" max="7" width="10.85546875" style="531" bestFit="1" customWidth="1"/>
    <col min="8" max="8" width="11.42578125" style="466" bestFit="1" customWidth="1"/>
    <col min="9" max="9" width="11.85546875" style="466" bestFit="1" customWidth="1"/>
    <col min="10" max="10" width="13.42578125" style="531" bestFit="1" customWidth="1"/>
    <col min="11" max="11" width="12.42578125" style="531" bestFit="1" customWidth="1"/>
    <col min="12" max="12" width="16.140625" style="531" bestFit="1" customWidth="1"/>
    <col min="13" max="13" width="10.85546875" style="531" bestFit="1" customWidth="1"/>
    <col min="14" max="14" width="11.42578125" style="531" bestFit="1" customWidth="1"/>
    <col min="15" max="15" width="19" style="466" bestFit="1" customWidth="1"/>
    <col min="16" max="16384" width="9.140625" style="466"/>
  </cols>
  <sheetData>
    <row r="1" spans="1:15" s="722" customFormat="1" ht="13.5">
      <c r="A1" s="721" t="s">
        <v>188</v>
      </c>
      <c r="B1" s="711" t="str">
        <f>Info!C2</f>
        <v>სს თიბისი ბანკი</v>
      </c>
    </row>
    <row r="2" spans="1:15" s="722" customFormat="1">
      <c r="A2" s="721" t="s">
        <v>189</v>
      </c>
      <c r="B2" s="710">
        <f>'1. key ratios'!B2</f>
        <v>44834</v>
      </c>
    </row>
    <row r="3" spans="1:15">
      <c r="A3" s="468" t="s">
        <v>811</v>
      </c>
      <c r="F3" s="466"/>
      <c r="G3" s="466"/>
      <c r="J3" s="466"/>
      <c r="K3" s="466"/>
      <c r="L3" s="466"/>
      <c r="M3" s="466"/>
      <c r="N3" s="466"/>
    </row>
    <row r="4" spans="1:15">
      <c r="F4" s="466"/>
      <c r="G4" s="466"/>
      <c r="J4" s="466"/>
      <c r="K4" s="466"/>
      <c r="L4" s="466"/>
      <c r="M4" s="466"/>
      <c r="N4" s="466"/>
    </row>
    <row r="5" spans="1:15" ht="37.5" customHeight="1">
      <c r="A5" s="819" t="s">
        <v>812</v>
      </c>
      <c r="B5" s="820"/>
      <c r="C5" s="865" t="s">
        <v>813</v>
      </c>
      <c r="D5" s="866"/>
      <c r="E5" s="866"/>
      <c r="F5" s="866"/>
      <c r="G5" s="866"/>
      <c r="H5" s="867"/>
      <c r="I5" s="868" t="s">
        <v>814</v>
      </c>
      <c r="J5" s="869"/>
      <c r="K5" s="869"/>
      <c r="L5" s="869"/>
      <c r="M5" s="869"/>
      <c r="N5" s="870"/>
      <c r="O5" s="871" t="s">
        <v>684</v>
      </c>
    </row>
    <row r="6" spans="1:15" ht="39.6" customHeight="1">
      <c r="A6" s="823"/>
      <c r="B6" s="824"/>
      <c r="C6" s="527"/>
      <c r="D6" s="528" t="s">
        <v>815</v>
      </c>
      <c r="E6" s="528" t="s">
        <v>816</v>
      </c>
      <c r="F6" s="528" t="s">
        <v>817</v>
      </c>
      <c r="G6" s="528" t="s">
        <v>818</v>
      </c>
      <c r="H6" s="528" t="s">
        <v>819</v>
      </c>
      <c r="I6" s="529"/>
      <c r="J6" s="528" t="s">
        <v>815</v>
      </c>
      <c r="K6" s="528" t="s">
        <v>816</v>
      </c>
      <c r="L6" s="528" t="s">
        <v>817</v>
      </c>
      <c r="M6" s="528" t="s">
        <v>818</v>
      </c>
      <c r="N6" s="528" t="s">
        <v>819</v>
      </c>
      <c r="O6" s="872"/>
    </row>
    <row r="7" spans="1:15">
      <c r="A7" s="481">
        <v>1</v>
      </c>
      <c r="B7" s="489" t="s">
        <v>694</v>
      </c>
      <c r="C7" s="689">
        <v>283649709.78070003</v>
      </c>
      <c r="D7" s="673">
        <v>271619809.12940001</v>
      </c>
      <c r="E7" s="673">
        <v>3863199.8372999998</v>
      </c>
      <c r="F7" s="690">
        <v>6283121.8734999998</v>
      </c>
      <c r="G7" s="690">
        <v>1547246.3326000001</v>
      </c>
      <c r="H7" s="673">
        <v>336332.6079</v>
      </c>
      <c r="I7" s="673">
        <v>8813608.5025680009</v>
      </c>
      <c r="J7" s="690">
        <v>5432396.1825879999</v>
      </c>
      <c r="K7" s="690">
        <v>386319.98372999998</v>
      </c>
      <c r="L7" s="690">
        <v>1884936.5620500001</v>
      </c>
      <c r="M7" s="690">
        <v>773623.16630000004</v>
      </c>
      <c r="N7" s="690">
        <v>336332.6079</v>
      </c>
      <c r="O7" s="673">
        <v>0</v>
      </c>
    </row>
    <row r="8" spans="1:15">
      <c r="A8" s="481">
        <v>2</v>
      </c>
      <c r="B8" s="489" t="s">
        <v>695</v>
      </c>
      <c r="C8" s="689">
        <v>320741917.86720002</v>
      </c>
      <c r="D8" s="673">
        <v>315768263.63139999</v>
      </c>
      <c r="E8" s="673">
        <v>1114667.6299999999</v>
      </c>
      <c r="F8" s="690">
        <v>2623855.9068</v>
      </c>
      <c r="G8" s="690">
        <v>632162.74</v>
      </c>
      <c r="H8" s="673">
        <v>602967.95900000003</v>
      </c>
      <c r="I8" s="673">
        <v>8133038.1366680004</v>
      </c>
      <c r="J8" s="690">
        <v>6315365.272628</v>
      </c>
      <c r="K8" s="690">
        <v>111466.76300000001</v>
      </c>
      <c r="L8" s="690">
        <v>787156.77203999995</v>
      </c>
      <c r="M8" s="690">
        <v>316081.37</v>
      </c>
      <c r="N8" s="690">
        <v>602967.95900000003</v>
      </c>
      <c r="O8" s="673">
        <v>0</v>
      </c>
    </row>
    <row r="9" spans="1:15">
      <c r="A9" s="481">
        <v>3</v>
      </c>
      <c r="B9" s="489" t="s">
        <v>696</v>
      </c>
      <c r="C9" s="689">
        <v>132861845.5707</v>
      </c>
      <c r="D9" s="673">
        <v>132507140.9755</v>
      </c>
      <c r="E9" s="673">
        <v>20977.24</v>
      </c>
      <c r="F9" s="691">
        <v>103852.85129999999</v>
      </c>
      <c r="G9" s="691">
        <v>48270.02</v>
      </c>
      <c r="H9" s="673">
        <v>181604.48389999999</v>
      </c>
      <c r="I9" s="673">
        <v>2889135.8928</v>
      </c>
      <c r="J9" s="691">
        <v>2650142.8195099998</v>
      </c>
      <c r="K9" s="691">
        <v>2097.7240000000002</v>
      </c>
      <c r="L9" s="691">
        <v>31155.855390000001</v>
      </c>
      <c r="M9" s="691">
        <v>24135.01</v>
      </c>
      <c r="N9" s="691">
        <v>181604.48389999999</v>
      </c>
      <c r="O9" s="673">
        <v>0</v>
      </c>
    </row>
    <row r="10" spans="1:15">
      <c r="A10" s="481">
        <v>4</v>
      </c>
      <c r="B10" s="489" t="s">
        <v>697</v>
      </c>
      <c r="C10" s="689">
        <v>656972991.14160001</v>
      </c>
      <c r="D10" s="673">
        <v>545992990.69120002</v>
      </c>
      <c r="E10" s="673">
        <v>65795008.586599998</v>
      </c>
      <c r="F10" s="691">
        <v>39406027.849100001</v>
      </c>
      <c r="G10" s="691">
        <v>5266374.5837000003</v>
      </c>
      <c r="H10" s="673">
        <v>512589.43099999998</v>
      </c>
      <c r="I10" s="673">
        <v>32466945.750064</v>
      </c>
      <c r="J10" s="691">
        <v>10919859.813824</v>
      </c>
      <c r="K10" s="691">
        <v>6579500.8586600004</v>
      </c>
      <c r="L10" s="691">
        <v>11821808.354730001</v>
      </c>
      <c r="M10" s="691">
        <v>2633187.2918500002</v>
      </c>
      <c r="N10" s="691">
        <v>512589.43099999998</v>
      </c>
      <c r="O10" s="673">
        <v>0</v>
      </c>
    </row>
    <row r="11" spans="1:15">
      <c r="A11" s="481">
        <v>5</v>
      </c>
      <c r="B11" s="489" t="s">
        <v>698</v>
      </c>
      <c r="C11" s="689">
        <v>990182070.28489995</v>
      </c>
      <c r="D11" s="673">
        <v>844907015.96300006</v>
      </c>
      <c r="E11" s="673">
        <v>115935930.42470001</v>
      </c>
      <c r="F11" s="691">
        <v>26636358.705600001</v>
      </c>
      <c r="G11" s="691">
        <v>2265080.3254</v>
      </c>
      <c r="H11" s="673">
        <v>437684.86619999999</v>
      </c>
      <c r="I11" s="673">
        <v>38052866.00231</v>
      </c>
      <c r="J11" s="691">
        <v>16898140.319260001</v>
      </c>
      <c r="K11" s="691">
        <v>11593593.042470001</v>
      </c>
      <c r="L11" s="691">
        <v>7990907.6116800001</v>
      </c>
      <c r="M11" s="691">
        <v>1132540.1627</v>
      </c>
      <c r="N11" s="691">
        <v>437684.86619999999</v>
      </c>
      <c r="O11" s="673">
        <v>0</v>
      </c>
    </row>
    <row r="12" spans="1:15">
      <c r="A12" s="481">
        <v>6</v>
      </c>
      <c r="B12" s="489" t="s">
        <v>699</v>
      </c>
      <c r="C12" s="689">
        <v>426295954.39209998</v>
      </c>
      <c r="D12" s="673">
        <v>361061467.8175</v>
      </c>
      <c r="E12" s="673">
        <v>29773915.317400001</v>
      </c>
      <c r="F12" s="691">
        <v>13184019.1702</v>
      </c>
      <c r="G12" s="691">
        <v>20863614.305399999</v>
      </c>
      <c r="H12" s="673">
        <v>1412937.7816000001</v>
      </c>
      <c r="I12" s="673">
        <v>25998571.573449999</v>
      </c>
      <c r="J12" s="691">
        <v>7221229.35635</v>
      </c>
      <c r="K12" s="691">
        <v>2977391.53174</v>
      </c>
      <c r="L12" s="691">
        <v>3955205.7510600002</v>
      </c>
      <c r="M12" s="691">
        <v>10431807.1527</v>
      </c>
      <c r="N12" s="691">
        <v>1412937.7816000001</v>
      </c>
      <c r="O12" s="673">
        <v>0</v>
      </c>
    </row>
    <row r="13" spans="1:15">
      <c r="A13" s="481">
        <v>7</v>
      </c>
      <c r="B13" s="489" t="s">
        <v>700</v>
      </c>
      <c r="C13" s="689">
        <v>475678202.56830001</v>
      </c>
      <c r="D13" s="673">
        <v>446394192.56290001</v>
      </c>
      <c r="E13" s="673">
        <v>4138534.0055999998</v>
      </c>
      <c r="F13" s="691">
        <v>21409782.983399998</v>
      </c>
      <c r="G13" s="691">
        <v>2283970.8448999999</v>
      </c>
      <c r="H13" s="673">
        <v>1451722.1714999999</v>
      </c>
      <c r="I13" s="673">
        <v>18358379.740788002</v>
      </c>
      <c r="J13" s="691">
        <v>8927883.8512580004</v>
      </c>
      <c r="K13" s="691">
        <v>413853.40055999998</v>
      </c>
      <c r="L13" s="691">
        <v>6422934.8950199997</v>
      </c>
      <c r="M13" s="691">
        <v>1141985.42245</v>
      </c>
      <c r="N13" s="691">
        <v>1451722.1714999999</v>
      </c>
      <c r="O13" s="673">
        <v>0</v>
      </c>
    </row>
    <row r="14" spans="1:15">
      <c r="A14" s="481">
        <v>8</v>
      </c>
      <c r="B14" s="489" t="s">
        <v>701</v>
      </c>
      <c r="C14" s="689">
        <v>620000744.37849998</v>
      </c>
      <c r="D14" s="673">
        <v>599080899.26830006</v>
      </c>
      <c r="E14" s="673">
        <v>5939125.0599999996</v>
      </c>
      <c r="F14" s="691">
        <v>11150666.165999999</v>
      </c>
      <c r="G14" s="691">
        <v>1809953.6428</v>
      </c>
      <c r="H14" s="673">
        <v>2020100.2413999999</v>
      </c>
      <c r="I14" s="673">
        <v>18845807.403965998</v>
      </c>
      <c r="J14" s="691">
        <v>11981617.985366</v>
      </c>
      <c r="K14" s="691">
        <v>593912.50600000005</v>
      </c>
      <c r="L14" s="691">
        <v>3345199.8498</v>
      </c>
      <c r="M14" s="691">
        <v>904976.82140000002</v>
      </c>
      <c r="N14" s="691">
        <v>2020100.2413999999</v>
      </c>
      <c r="O14" s="673">
        <v>0</v>
      </c>
    </row>
    <row r="15" spans="1:15">
      <c r="A15" s="481">
        <v>9</v>
      </c>
      <c r="B15" s="489" t="s">
        <v>702</v>
      </c>
      <c r="C15" s="689">
        <v>387524411.84189999</v>
      </c>
      <c r="D15" s="673">
        <v>370962010.24989998</v>
      </c>
      <c r="E15" s="673">
        <v>7314979.7723000003</v>
      </c>
      <c r="F15" s="691">
        <v>3886791.1883</v>
      </c>
      <c r="G15" s="691">
        <v>4552773.1407000003</v>
      </c>
      <c r="H15" s="673">
        <v>807857.49069999997</v>
      </c>
      <c r="I15" s="673">
        <v>12401019.599768</v>
      </c>
      <c r="J15" s="691">
        <v>7419240.2049979996</v>
      </c>
      <c r="K15" s="691">
        <v>731497.97722999996</v>
      </c>
      <c r="L15" s="691">
        <v>1166037.3564899999</v>
      </c>
      <c r="M15" s="691">
        <v>2276386.5703500002</v>
      </c>
      <c r="N15" s="691">
        <v>807857.49069999997</v>
      </c>
      <c r="O15" s="673">
        <v>0</v>
      </c>
    </row>
    <row r="16" spans="1:15">
      <c r="A16" s="481">
        <v>10</v>
      </c>
      <c r="B16" s="489" t="s">
        <v>703</v>
      </c>
      <c r="C16" s="689">
        <v>163363146.62639999</v>
      </c>
      <c r="D16" s="673">
        <v>160558314.06029999</v>
      </c>
      <c r="E16" s="673">
        <v>1456888.1126000001</v>
      </c>
      <c r="F16" s="691">
        <v>757350.0784</v>
      </c>
      <c r="G16" s="691">
        <v>128666.8716</v>
      </c>
      <c r="H16" s="673">
        <v>461927.50349999999</v>
      </c>
      <c r="I16" s="673">
        <v>4110321.055286</v>
      </c>
      <c r="J16" s="691">
        <v>3211166.2812060001</v>
      </c>
      <c r="K16" s="691">
        <v>145688.81125999999</v>
      </c>
      <c r="L16" s="691">
        <v>227205.02351999999</v>
      </c>
      <c r="M16" s="691">
        <v>64333.435799999999</v>
      </c>
      <c r="N16" s="691">
        <v>461927.50349999999</v>
      </c>
      <c r="O16" s="673">
        <v>0</v>
      </c>
    </row>
    <row r="17" spans="1:15">
      <c r="A17" s="481">
        <v>11</v>
      </c>
      <c r="B17" s="489" t="s">
        <v>704</v>
      </c>
      <c r="C17" s="689">
        <v>141371882.9716</v>
      </c>
      <c r="D17" s="673">
        <v>133863108.8337</v>
      </c>
      <c r="E17" s="673">
        <v>911543.90610000002</v>
      </c>
      <c r="F17" s="691">
        <v>5650427.8283000002</v>
      </c>
      <c r="G17" s="691">
        <v>454186.89490000001</v>
      </c>
      <c r="H17" s="673">
        <v>492615.5086</v>
      </c>
      <c r="I17" s="673">
        <v>5183253.871824</v>
      </c>
      <c r="J17" s="691">
        <v>2677262.176674</v>
      </c>
      <c r="K17" s="691">
        <v>91154.390610000002</v>
      </c>
      <c r="L17" s="691">
        <v>1695128.34849</v>
      </c>
      <c r="M17" s="691">
        <v>227093.44745000001</v>
      </c>
      <c r="N17" s="691">
        <v>492615.5086</v>
      </c>
      <c r="O17" s="673">
        <v>0</v>
      </c>
    </row>
    <row r="18" spans="1:15">
      <c r="A18" s="481">
        <v>12</v>
      </c>
      <c r="B18" s="489" t="s">
        <v>705</v>
      </c>
      <c r="C18" s="689">
        <v>1334187573.3183999</v>
      </c>
      <c r="D18" s="673">
        <v>1272737514.4707999</v>
      </c>
      <c r="E18" s="673">
        <v>18657990.993299998</v>
      </c>
      <c r="F18" s="691">
        <v>33553878.810400002</v>
      </c>
      <c r="G18" s="691">
        <v>3631360.5701000001</v>
      </c>
      <c r="H18" s="673">
        <v>5606828.4737999998</v>
      </c>
      <c r="I18" s="673">
        <v>44809221.790716</v>
      </c>
      <c r="J18" s="691">
        <v>25454750.289416</v>
      </c>
      <c r="K18" s="691">
        <v>1865799.0993300001</v>
      </c>
      <c r="L18" s="691">
        <v>10066163.64312</v>
      </c>
      <c r="M18" s="691">
        <v>1815680.2850500001</v>
      </c>
      <c r="N18" s="691">
        <v>5606828.4737999998</v>
      </c>
      <c r="O18" s="673">
        <v>0</v>
      </c>
    </row>
    <row r="19" spans="1:15">
      <c r="A19" s="481">
        <v>13</v>
      </c>
      <c r="B19" s="489" t="s">
        <v>706</v>
      </c>
      <c r="C19" s="689">
        <v>586812819.11520004</v>
      </c>
      <c r="D19" s="673">
        <v>565285979.18009996</v>
      </c>
      <c r="E19" s="673">
        <v>6716186.2340000002</v>
      </c>
      <c r="F19" s="691">
        <v>9221549.4272000007</v>
      </c>
      <c r="G19" s="691">
        <v>1918370.3681999999</v>
      </c>
      <c r="H19" s="673">
        <v>3670733.9057</v>
      </c>
      <c r="I19" s="673">
        <v>19373722.124961998</v>
      </c>
      <c r="J19" s="691">
        <v>11305719.583602</v>
      </c>
      <c r="K19" s="691">
        <v>671618.62340000004</v>
      </c>
      <c r="L19" s="691">
        <v>2766464.82816</v>
      </c>
      <c r="M19" s="691">
        <v>959185.18409999995</v>
      </c>
      <c r="N19" s="691">
        <v>3670733.9057</v>
      </c>
      <c r="O19" s="673">
        <v>0</v>
      </c>
    </row>
    <row r="20" spans="1:15">
      <c r="A20" s="481">
        <v>14</v>
      </c>
      <c r="B20" s="489" t="s">
        <v>707</v>
      </c>
      <c r="C20" s="689">
        <v>924948276.23220003</v>
      </c>
      <c r="D20" s="673">
        <v>701989510.20089996</v>
      </c>
      <c r="E20" s="673">
        <v>181044325.4779</v>
      </c>
      <c r="F20" s="691">
        <v>39729128.261100002</v>
      </c>
      <c r="G20" s="691">
        <v>528812.1655</v>
      </c>
      <c r="H20" s="673">
        <v>1656500.1268</v>
      </c>
      <c r="I20" s="673">
        <v>45983867.439687997</v>
      </c>
      <c r="J20" s="691">
        <v>14039790.204018001</v>
      </c>
      <c r="K20" s="691">
        <v>18104432.547789998</v>
      </c>
      <c r="L20" s="691">
        <v>11918738.478329999</v>
      </c>
      <c r="M20" s="691">
        <v>264406.08275</v>
      </c>
      <c r="N20" s="691">
        <v>1656500.1268</v>
      </c>
      <c r="O20" s="673">
        <v>0</v>
      </c>
    </row>
    <row r="21" spans="1:15">
      <c r="A21" s="481">
        <v>15</v>
      </c>
      <c r="B21" s="489" t="s">
        <v>708</v>
      </c>
      <c r="C21" s="689">
        <v>312693222.79149997</v>
      </c>
      <c r="D21" s="673">
        <v>278070951.64679998</v>
      </c>
      <c r="E21" s="673">
        <v>10117272.915999999</v>
      </c>
      <c r="F21" s="691">
        <v>23100443.9256</v>
      </c>
      <c r="G21" s="691">
        <v>518473.68900000001</v>
      </c>
      <c r="H21" s="673">
        <v>886080.61410000001</v>
      </c>
      <c r="I21" s="673">
        <v>14648596.960816</v>
      </c>
      <c r="J21" s="691">
        <v>5561419.0329360003</v>
      </c>
      <c r="K21" s="691">
        <v>1011727.2916</v>
      </c>
      <c r="L21" s="691">
        <v>6930133.1776799997</v>
      </c>
      <c r="M21" s="691">
        <v>259236.84450000001</v>
      </c>
      <c r="N21" s="691">
        <v>886080.61410000001</v>
      </c>
      <c r="O21" s="673">
        <v>0</v>
      </c>
    </row>
    <row r="22" spans="1:15">
      <c r="A22" s="481">
        <v>16</v>
      </c>
      <c r="B22" s="489" t="s">
        <v>709</v>
      </c>
      <c r="C22" s="689">
        <v>167960909.52169999</v>
      </c>
      <c r="D22" s="673">
        <v>162227747.29499999</v>
      </c>
      <c r="E22" s="673">
        <v>4634314.1366999997</v>
      </c>
      <c r="F22" s="691">
        <v>438464.67170000001</v>
      </c>
      <c r="G22" s="691">
        <v>157560.9811</v>
      </c>
      <c r="H22" s="673">
        <v>502822.43719999999</v>
      </c>
      <c r="I22" s="673">
        <v>4421128.6888300003</v>
      </c>
      <c r="J22" s="691">
        <v>3244554.9459000002</v>
      </c>
      <c r="K22" s="691">
        <v>463431.41366999998</v>
      </c>
      <c r="L22" s="691">
        <v>131539.40151</v>
      </c>
      <c r="M22" s="691">
        <v>78780.490550000002</v>
      </c>
      <c r="N22" s="691">
        <v>502822.43719999999</v>
      </c>
      <c r="O22" s="673">
        <v>0</v>
      </c>
    </row>
    <row r="23" spans="1:15">
      <c r="A23" s="481">
        <v>17</v>
      </c>
      <c r="B23" s="489" t="s">
        <v>710</v>
      </c>
      <c r="C23" s="689">
        <v>200422484.47170001</v>
      </c>
      <c r="D23" s="673">
        <v>158324800.2789</v>
      </c>
      <c r="E23" s="673">
        <v>38463662.555699997</v>
      </c>
      <c r="F23" s="691">
        <v>3573372.8895999999</v>
      </c>
      <c r="G23" s="691">
        <v>47785.96</v>
      </c>
      <c r="H23" s="673">
        <v>12862.7875</v>
      </c>
      <c r="I23" s="673">
        <v>8121629.8955279998</v>
      </c>
      <c r="J23" s="691">
        <v>3166496.0055780001</v>
      </c>
      <c r="K23" s="691">
        <v>3846366.25557</v>
      </c>
      <c r="L23" s="691">
        <v>1072011.8668800001</v>
      </c>
      <c r="M23" s="691">
        <v>23892.98</v>
      </c>
      <c r="N23" s="691">
        <v>12862.7875</v>
      </c>
      <c r="O23" s="673">
        <v>0</v>
      </c>
    </row>
    <row r="24" spans="1:15">
      <c r="A24" s="481">
        <v>18</v>
      </c>
      <c r="B24" s="489" t="s">
        <v>711</v>
      </c>
      <c r="C24" s="689">
        <v>904238655.47749996</v>
      </c>
      <c r="D24" s="673">
        <v>869343565.7888</v>
      </c>
      <c r="E24" s="673">
        <v>33292159.2256</v>
      </c>
      <c r="F24" s="691">
        <v>244007.56</v>
      </c>
      <c r="G24" s="691">
        <v>1265586.8400000001</v>
      </c>
      <c r="H24" s="673">
        <v>93336.063099999999</v>
      </c>
      <c r="I24" s="673">
        <v>21515418.989436001</v>
      </c>
      <c r="J24" s="691">
        <v>17386871.315776002</v>
      </c>
      <c r="K24" s="691">
        <v>3329215.9225599999</v>
      </c>
      <c r="L24" s="691">
        <v>73202.267999999996</v>
      </c>
      <c r="M24" s="691">
        <v>632793.42000000004</v>
      </c>
      <c r="N24" s="691">
        <v>93336.063099999999</v>
      </c>
      <c r="O24" s="673">
        <v>0</v>
      </c>
    </row>
    <row r="25" spans="1:15">
      <c r="A25" s="481">
        <v>19</v>
      </c>
      <c r="B25" s="489" t="s">
        <v>712</v>
      </c>
      <c r="C25" s="689">
        <v>97162242.131799996</v>
      </c>
      <c r="D25" s="673">
        <v>96193263.422299996</v>
      </c>
      <c r="E25" s="673">
        <v>177387.66</v>
      </c>
      <c r="F25" s="691">
        <v>532387.21939999994</v>
      </c>
      <c r="G25" s="691">
        <v>214882.90210000001</v>
      </c>
      <c r="H25" s="673">
        <v>44320.928</v>
      </c>
      <c r="I25" s="673">
        <v>2253082.579316</v>
      </c>
      <c r="J25" s="691">
        <v>1923865.2684460001</v>
      </c>
      <c r="K25" s="691">
        <v>17738.766</v>
      </c>
      <c r="L25" s="691">
        <v>159716.16581999999</v>
      </c>
      <c r="M25" s="691">
        <v>107441.45105</v>
      </c>
      <c r="N25" s="691">
        <v>44320.928</v>
      </c>
      <c r="O25" s="673">
        <v>0</v>
      </c>
    </row>
    <row r="26" spans="1:15">
      <c r="A26" s="481">
        <v>20</v>
      </c>
      <c r="B26" s="489" t="s">
        <v>713</v>
      </c>
      <c r="C26" s="689">
        <v>515424177.09189999</v>
      </c>
      <c r="D26" s="673">
        <v>502962958.96820003</v>
      </c>
      <c r="E26" s="673">
        <v>6396622.1026999997</v>
      </c>
      <c r="F26" s="691">
        <v>4105197.6235000002</v>
      </c>
      <c r="G26" s="691">
        <v>1243060.5948000001</v>
      </c>
      <c r="H26" s="673">
        <v>716337.8027</v>
      </c>
      <c r="I26" s="673">
        <v>13268348.776784001</v>
      </c>
      <c r="J26" s="691">
        <v>10059259.179364</v>
      </c>
      <c r="K26" s="691">
        <v>639662.21027000004</v>
      </c>
      <c r="L26" s="691">
        <v>1231559.2870499999</v>
      </c>
      <c r="M26" s="691">
        <v>621530.29740000004</v>
      </c>
      <c r="N26" s="691">
        <v>716337.8027</v>
      </c>
      <c r="O26" s="673">
        <v>0</v>
      </c>
    </row>
    <row r="27" spans="1:15">
      <c r="A27" s="481">
        <v>21</v>
      </c>
      <c r="B27" s="489" t="s">
        <v>714</v>
      </c>
      <c r="C27" s="689">
        <v>47141756.3781</v>
      </c>
      <c r="D27" s="673">
        <v>46117478.814300001</v>
      </c>
      <c r="E27" s="673">
        <v>112592.59</v>
      </c>
      <c r="F27" s="691">
        <v>269559.32620000001</v>
      </c>
      <c r="G27" s="691">
        <v>90937.898400000005</v>
      </c>
      <c r="H27" s="673">
        <v>551187.74919999996</v>
      </c>
      <c r="I27" s="673">
        <v>1611133.331546</v>
      </c>
      <c r="J27" s="691">
        <v>922349.57628599997</v>
      </c>
      <c r="K27" s="691">
        <v>11259.259</v>
      </c>
      <c r="L27" s="691">
        <v>80867.797860000006</v>
      </c>
      <c r="M27" s="691">
        <v>45468.949200000003</v>
      </c>
      <c r="N27" s="691">
        <v>551187.74919999996</v>
      </c>
      <c r="O27" s="673">
        <v>0</v>
      </c>
    </row>
    <row r="28" spans="1:15">
      <c r="A28" s="481">
        <v>22</v>
      </c>
      <c r="B28" s="489" t="s">
        <v>715</v>
      </c>
      <c r="C28" s="689">
        <v>50189490.682899997</v>
      </c>
      <c r="D28" s="673">
        <v>49043684.555299997</v>
      </c>
      <c r="E28" s="673">
        <v>264334.68</v>
      </c>
      <c r="F28" s="691">
        <v>670983.61</v>
      </c>
      <c r="G28" s="691">
        <v>196000.83840000001</v>
      </c>
      <c r="H28" s="673">
        <v>14486.9992</v>
      </c>
      <c r="I28" s="673">
        <v>1321089.660506</v>
      </c>
      <c r="J28" s="691">
        <v>980873.69110599998</v>
      </c>
      <c r="K28" s="691">
        <v>26433.468000000001</v>
      </c>
      <c r="L28" s="691">
        <v>201295.08300000001</v>
      </c>
      <c r="M28" s="691">
        <v>98000.419200000004</v>
      </c>
      <c r="N28" s="691">
        <v>14486.9992</v>
      </c>
      <c r="O28" s="673">
        <v>0</v>
      </c>
    </row>
    <row r="29" spans="1:15">
      <c r="A29" s="481">
        <v>23</v>
      </c>
      <c r="B29" s="489" t="s">
        <v>716</v>
      </c>
      <c r="C29" s="689">
        <v>3556059623.9287</v>
      </c>
      <c r="D29" s="673">
        <v>3349440693.2375002</v>
      </c>
      <c r="E29" s="673">
        <v>88981991.169799998</v>
      </c>
      <c r="F29" s="691">
        <v>87256925.186499998</v>
      </c>
      <c r="G29" s="691">
        <v>17638574.491999999</v>
      </c>
      <c r="H29" s="673">
        <v>12741439.842900001</v>
      </c>
      <c r="I29" s="673">
        <v>123624817.62658</v>
      </c>
      <c r="J29" s="691">
        <v>66988813.864749998</v>
      </c>
      <c r="K29" s="691">
        <v>8898199.1169799995</v>
      </c>
      <c r="L29" s="691">
        <v>26177077.555950001</v>
      </c>
      <c r="M29" s="691">
        <v>8819287.2459999993</v>
      </c>
      <c r="N29" s="691">
        <v>12741439.842900001</v>
      </c>
      <c r="O29" s="673">
        <v>0</v>
      </c>
    </row>
    <row r="30" spans="1:15">
      <c r="A30" s="481">
        <v>24</v>
      </c>
      <c r="B30" s="489" t="s">
        <v>717</v>
      </c>
      <c r="C30" s="689">
        <v>913734057.38250005</v>
      </c>
      <c r="D30" s="673">
        <v>880277214.03320003</v>
      </c>
      <c r="E30" s="673">
        <v>14128579.376599999</v>
      </c>
      <c r="F30" s="691">
        <v>11309578.59</v>
      </c>
      <c r="G30" s="691">
        <v>3073516.37</v>
      </c>
      <c r="H30" s="673">
        <v>4945169.0126999998</v>
      </c>
      <c r="I30" s="673">
        <v>28893202.993023999</v>
      </c>
      <c r="J30" s="691">
        <v>17605544.280664001</v>
      </c>
      <c r="K30" s="691">
        <v>1412857.9376600001</v>
      </c>
      <c r="L30" s="691">
        <v>3392873.577</v>
      </c>
      <c r="M30" s="691">
        <v>1536758.1850000001</v>
      </c>
      <c r="N30" s="691">
        <v>4945169.0126999998</v>
      </c>
      <c r="O30" s="673">
        <v>0</v>
      </c>
    </row>
    <row r="31" spans="1:15">
      <c r="A31" s="481">
        <v>25</v>
      </c>
      <c r="B31" s="489" t="s">
        <v>718</v>
      </c>
      <c r="C31" s="689">
        <v>2055721636.1977</v>
      </c>
      <c r="D31" s="673">
        <v>1929809075.4439001</v>
      </c>
      <c r="E31" s="673">
        <v>39311803.869999997</v>
      </c>
      <c r="F31" s="691">
        <v>64866218.228500001</v>
      </c>
      <c r="G31" s="691">
        <v>15986705.268200001</v>
      </c>
      <c r="H31" s="673">
        <v>5747833.3870999999</v>
      </c>
      <c r="I31" s="673">
        <v>75728413.385628</v>
      </c>
      <c r="J31" s="691">
        <v>38596181.508878</v>
      </c>
      <c r="K31" s="691">
        <v>3931180.3870000001</v>
      </c>
      <c r="L31" s="691">
        <v>19459865.46855</v>
      </c>
      <c r="M31" s="691">
        <v>7993352.6341000004</v>
      </c>
      <c r="N31" s="691">
        <v>5747833.3870999999</v>
      </c>
      <c r="O31" s="673">
        <v>0</v>
      </c>
    </row>
    <row r="32" spans="1:15">
      <c r="A32" s="481">
        <v>26</v>
      </c>
      <c r="B32" s="489" t="s">
        <v>820</v>
      </c>
      <c r="C32" s="689">
        <v>504452472.81760001</v>
      </c>
      <c r="D32" s="673">
        <v>451323197.20730001</v>
      </c>
      <c r="E32" s="673">
        <v>11410488.987199999</v>
      </c>
      <c r="F32" s="691">
        <v>18161819.9252</v>
      </c>
      <c r="G32" s="691">
        <v>4641744.8294000002</v>
      </c>
      <c r="H32" s="673">
        <v>18915221.868500002</v>
      </c>
      <c r="I32" s="673">
        <v>36852153.103625998</v>
      </c>
      <c r="J32" s="691">
        <v>9026463.9441459998</v>
      </c>
      <c r="K32" s="691">
        <v>1141048.8987199999</v>
      </c>
      <c r="L32" s="691">
        <v>5448545.9775599996</v>
      </c>
      <c r="M32" s="691">
        <v>2320872.4147000001</v>
      </c>
      <c r="N32" s="691">
        <v>18915221.868500002</v>
      </c>
      <c r="O32" s="673">
        <v>0</v>
      </c>
    </row>
    <row r="33" spans="1:15">
      <c r="A33" s="481">
        <v>27</v>
      </c>
      <c r="B33" s="530" t="s">
        <v>68</v>
      </c>
      <c r="C33" s="692">
        <v>16769792274.963301</v>
      </c>
      <c r="D33" s="673">
        <v>15495862847.7264</v>
      </c>
      <c r="E33" s="673">
        <v>689974481.86810005</v>
      </c>
      <c r="F33" s="691">
        <v>428125769.85579997</v>
      </c>
      <c r="G33" s="691">
        <v>91005673.4692</v>
      </c>
      <c r="H33" s="673">
        <v>64823502.043799996</v>
      </c>
      <c r="I33" s="676">
        <v>617678774.87647796</v>
      </c>
      <c r="J33" s="691">
        <v>309917256.95452797</v>
      </c>
      <c r="K33" s="691">
        <v>68997448.186810002</v>
      </c>
      <c r="L33" s="691">
        <v>128437730.95674001</v>
      </c>
      <c r="M33" s="691">
        <v>45502836.7346</v>
      </c>
      <c r="N33" s="691">
        <v>64823502.043799996</v>
      </c>
      <c r="O33" s="673">
        <v>18650753.989999998</v>
      </c>
    </row>
    <row r="34" spans="1:15">
      <c r="A34" s="490"/>
      <c r="B34" s="490"/>
      <c r="C34" s="490"/>
      <c r="D34" s="490"/>
      <c r="E34" s="490"/>
      <c r="H34" s="490"/>
      <c r="I34" s="490"/>
      <c r="O34" s="490"/>
    </row>
    <row r="35" spans="1:15">
      <c r="A35" s="490"/>
      <c r="B35" s="492"/>
      <c r="C35" s="492"/>
      <c r="D35" s="490"/>
      <c r="E35" s="490"/>
      <c r="H35" s="490"/>
      <c r="I35" s="490"/>
      <c r="O35" s="490"/>
    </row>
    <row r="36" spans="1:15">
      <c r="A36" s="490"/>
      <c r="B36" s="490"/>
      <c r="C36" s="490"/>
      <c r="D36" s="490"/>
      <c r="E36" s="490"/>
      <c r="H36" s="490"/>
      <c r="I36" s="490"/>
      <c r="O36" s="490"/>
    </row>
    <row r="37" spans="1:15">
      <c r="A37" s="490"/>
      <c r="B37" s="490"/>
      <c r="C37" s="490"/>
      <c r="D37" s="490"/>
      <c r="E37" s="490"/>
      <c r="H37" s="490"/>
      <c r="I37" s="490"/>
      <c r="O37" s="490"/>
    </row>
    <row r="38" spans="1:15">
      <c r="A38" s="490"/>
      <c r="B38" s="490"/>
      <c r="C38" s="712"/>
      <c r="D38" s="712"/>
      <c r="E38" s="712"/>
      <c r="F38" s="712"/>
      <c r="G38" s="712"/>
      <c r="H38" s="712"/>
      <c r="I38" s="712"/>
      <c r="J38" s="712"/>
      <c r="K38" s="712"/>
      <c r="L38" s="712"/>
      <c r="M38" s="712"/>
      <c r="N38" s="712"/>
      <c r="O38" s="712"/>
    </row>
    <row r="39" spans="1:15">
      <c r="A39" s="490"/>
      <c r="B39" s="490"/>
      <c r="C39" s="712"/>
      <c r="D39" s="712"/>
      <c r="E39" s="712"/>
      <c r="F39" s="712"/>
      <c r="G39" s="712"/>
      <c r="H39" s="712"/>
      <c r="I39" s="712"/>
      <c r="J39" s="712"/>
      <c r="K39" s="712"/>
      <c r="L39" s="712"/>
      <c r="M39" s="712"/>
      <c r="N39" s="712"/>
      <c r="O39" s="712"/>
    </row>
    <row r="40" spans="1:15">
      <c r="A40" s="490"/>
      <c r="B40" s="490"/>
      <c r="C40" s="712"/>
      <c r="D40" s="712"/>
      <c r="E40" s="712"/>
      <c r="F40" s="712"/>
      <c r="G40" s="712"/>
      <c r="H40" s="712"/>
      <c r="I40" s="712"/>
      <c r="J40" s="712"/>
      <c r="K40" s="712"/>
      <c r="L40" s="712"/>
      <c r="M40" s="712"/>
      <c r="N40" s="712"/>
      <c r="O40" s="712"/>
    </row>
    <row r="41" spans="1:15">
      <c r="A41" s="493"/>
      <c r="B41" s="493"/>
      <c r="C41" s="712"/>
      <c r="D41" s="712"/>
      <c r="E41" s="712"/>
      <c r="F41" s="712"/>
      <c r="G41" s="712"/>
      <c r="H41" s="712"/>
      <c r="I41" s="712"/>
      <c r="J41" s="712"/>
      <c r="K41" s="712"/>
      <c r="L41" s="712"/>
      <c r="M41" s="712"/>
      <c r="N41" s="712"/>
      <c r="O41" s="712"/>
    </row>
    <row r="42" spans="1:15">
      <c r="A42" s="493"/>
      <c r="B42" s="493"/>
      <c r="C42" s="712"/>
      <c r="D42" s="712"/>
      <c r="E42" s="712"/>
      <c r="F42" s="712"/>
      <c r="G42" s="712"/>
      <c r="H42" s="712"/>
      <c r="I42" s="712"/>
      <c r="J42" s="712"/>
      <c r="K42" s="712"/>
      <c r="L42" s="712"/>
      <c r="M42" s="712"/>
      <c r="N42" s="712"/>
      <c r="O42" s="712"/>
    </row>
    <row r="43" spans="1:15">
      <c r="A43" s="490"/>
      <c r="B43" s="494"/>
      <c r="C43" s="712"/>
      <c r="D43" s="712"/>
      <c r="E43" s="712"/>
      <c r="F43" s="712"/>
      <c r="G43" s="712"/>
      <c r="H43" s="712"/>
      <c r="I43" s="712"/>
      <c r="J43" s="712"/>
      <c r="K43" s="712"/>
      <c r="L43" s="712"/>
      <c r="M43" s="712"/>
      <c r="N43" s="712"/>
      <c r="O43" s="712"/>
    </row>
    <row r="44" spans="1:15">
      <c r="A44" s="490"/>
      <c r="B44" s="494"/>
      <c r="C44" s="712"/>
      <c r="D44" s="712"/>
      <c r="E44" s="712"/>
      <c r="F44" s="712"/>
      <c r="G44" s="712"/>
      <c r="H44" s="712"/>
      <c r="I44" s="712"/>
      <c r="J44" s="712"/>
      <c r="K44" s="712"/>
      <c r="L44" s="712"/>
      <c r="M44" s="712"/>
      <c r="N44" s="712"/>
      <c r="O44" s="712"/>
    </row>
    <row r="45" spans="1:15">
      <c r="A45" s="490"/>
      <c r="B45" s="494"/>
      <c r="C45" s="712"/>
      <c r="D45" s="712"/>
      <c r="E45" s="712"/>
      <c r="F45" s="712"/>
      <c r="G45" s="712"/>
      <c r="H45" s="712"/>
      <c r="I45" s="712"/>
      <c r="J45" s="712"/>
      <c r="K45" s="712"/>
      <c r="L45" s="712"/>
      <c r="M45" s="712"/>
      <c r="N45" s="712"/>
      <c r="O45" s="712"/>
    </row>
    <row r="46" spans="1:15">
      <c r="A46" s="490"/>
      <c r="B46" s="490"/>
      <c r="C46" s="712"/>
      <c r="D46" s="712"/>
      <c r="E46" s="712"/>
      <c r="F46" s="712"/>
      <c r="G46" s="712"/>
      <c r="H46" s="712"/>
      <c r="I46" s="712"/>
      <c r="J46" s="712"/>
      <c r="K46" s="712"/>
      <c r="L46" s="712"/>
      <c r="M46" s="712"/>
      <c r="N46" s="712"/>
      <c r="O46" s="712"/>
    </row>
    <row r="47" spans="1:15">
      <c r="C47" s="712"/>
      <c r="D47" s="712"/>
      <c r="E47" s="712"/>
      <c r="F47" s="712"/>
      <c r="G47" s="712"/>
      <c r="H47" s="712"/>
      <c r="I47" s="712"/>
      <c r="J47" s="712"/>
      <c r="K47" s="712"/>
      <c r="L47" s="712"/>
      <c r="M47" s="712"/>
      <c r="N47" s="712"/>
      <c r="O47" s="712"/>
    </row>
    <row r="48" spans="1:15">
      <c r="C48" s="712"/>
      <c r="D48" s="712"/>
      <c r="E48" s="712"/>
      <c r="F48" s="712"/>
      <c r="G48" s="712"/>
      <c r="H48" s="712"/>
      <c r="I48" s="712"/>
      <c r="J48" s="712"/>
      <c r="K48" s="712"/>
      <c r="L48" s="712"/>
      <c r="M48" s="712"/>
      <c r="N48" s="712"/>
      <c r="O48" s="712"/>
    </row>
    <row r="49" spans="3:15">
      <c r="C49" s="712"/>
      <c r="D49" s="712"/>
      <c r="E49" s="712"/>
      <c r="F49" s="712"/>
      <c r="G49" s="712"/>
      <c r="H49" s="712"/>
      <c r="I49" s="712"/>
      <c r="J49" s="712"/>
      <c r="K49" s="712"/>
      <c r="L49" s="712"/>
      <c r="M49" s="712"/>
      <c r="N49" s="712"/>
      <c r="O49" s="712"/>
    </row>
    <row r="50" spans="3:15">
      <c r="C50" s="712"/>
      <c r="D50" s="712"/>
      <c r="E50" s="712"/>
      <c r="F50" s="712"/>
      <c r="G50" s="712"/>
      <c r="H50" s="712"/>
      <c r="I50" s="712"/>
      <c r="J50" s="712"/>
      <c r="K50" s="712"/>
      <c r="L50" s="712"/>
      <c r="M50" s="712"/>
      <c r="N50" s="712"/>
      <c r="O50" s="712"/>
    </row>
    <row r="51" spans="3:15">
      <c r="C51" s="712"/>
      <c r="D51" s="712"/>
      <c r="E51" s="712"/>
      <c r="F51" s="712"/>
      <c r="G51" s="712"/>
      <c r="H51" s="712"/>
      <c r="I51" s="712"/>
      <c r="J51" s="712"/>
      <c r="K51" s="712"/>
      <c r="L51" s="712"/>
      <c r="M51" s="712"/>
      <c r="N51" s="712"/>
      <c r="O51" s="712"/>
    </row>
    <row r="52" spans="3:15">
      <c r="C52" s="712"/>
      <c r="D52" s="712"/>
      <c r="E52" s="712"/>
      <c r="F52" s="712"/>
      <c r="G52" s="712"/>
      <c r="H52" s="712"/>
      <c r="I52" s="712"/>
      <c r="J52" s="712"/>
      <c r="K52" s="712"/>
      <c r="L52" s="712"/>
      <c r="M52" s="712"/>
      <c r="N52" s="712"/>
      <c r="O52" s="712"/>
    </row>
    <row r="53" spans="3:15">
      <c r="C53" s="712"/>
      <c r="D53" s="712"/>
      <c r="E53" s="712"/>
      <c r="F53" s="712"/>
      <c r="G53" s="712"/>
      <c r="H53" s="712"/>
      <c r="I53" s="712"/>
      <c r="J53" s="712"/>
      <c r="K53" s="712"/>
      <c r="L53" s="712"/>
      <c r="M53" s="712"/>
      <c r="N53" s="712"/>
      <c r="O53" s="712"/>
    </row>
    <row r="54" spans="3:15">
      <c r="C54" s="712"/>
      <c r="D54" s="712"/>
      <c r="E54" s="712"/>
      <c r="F54" s="712"/>
      <c r="G54" s="712"/>
      <c r="H54" s="712"/>
      <c r="I54" s="712"/>
      <c r="J54" s="712"/>
      <c r="K54" s="712"/>
      <c r="L54" s="712"/>
      <c r="M54" s="712"/>
      <c r="N54" s="712"/>
      <c r="O54" s="712"/>
    </row>
    <row r="55" spans="3:15">
      <c r="C55" s="712"/>
      <c r="D55" s="712"/>
      <c r="E55" s="712"/>
      <c r="F55" s="712"/>
      <c r="G55" s="712"/>
      <c r="H55" s="712"/>
      <c r="I55" s="712"/>
      <c r="J55" s="712"/>
      <c r="K55" s="712"/>
      <c r="L55" s="712"/>
      <c r="M55" s="712"/>
      <c r="N55" s="712"/>
      <c r="O55" s="712"/>
    </row>
    <row r="56" spans="3:15">
      <c r="C56" s="712"/>
      <c r="D56" s="712"/>
      <c r="E56" s="712"/>
      <c r="F56" s="712"/>
      <c r="G56" s="712"/>
      <c r="H56" s="712"/>
      <c r="I56" s="712"/>
      <c r="J56" s="712"/>
      <c r="K56" s="712"/>
      <c r="L56" s="712"/>
      <c r="M56" s="712"/>
      <c r="N56" s="712"/>
      <c r="O56" s="712"/>
    </row>
    <row r="57" spans="3:15">
      <c r="C57" s="712"/>
      <c r="D57" s="712"/>
      <c r="E57" s="712"/>
      <c r="F57" s="712"/>
      <c r="G57" s="712"/>
      <c r="H57" s="712"/>
      <c r="I57" s="712"/>
      <c r="J57" s="712"/>
      <c r="K57" s="712"/>
      <c r="L57" s="712"/>
      <c r="M57" s="712"/>
      <c r="N57" s="712"/>
      <c r="O57" s="712"/>
    </row>
    <row r="58" spans="3:15">
      <c r="C58" s="712"/>
      <c r="D58" s="712"/>
      <c r="E58" s="712"/>
      <c r="F58" s="712"/>
      <c r="G58" s="712"/>
      <c r="H58" s="712"/>
      <c r="I58" s="712"/>
      <c r="J58" s="712"/>
      <c r="K58" s="712"/>
      <c r="L58" s="712"/>
      <c r="M58" s="712"/>
      <c r="N58" s="712"/>
      <c r="O58" s="712"/>
    </row>
    <row r="59" spans="3:15">
      <c r="C59" s="712"/>
      <c r="D59" s="712"/>
      <c r="E59" s="712"/>
      <c r="F59" s="712"/>
      <c r="G59" s="712"/>
      <c r="H59" s="712"/>
      <c r="I59" s="712"/>
      <c r="J59" s="712"/>
      <c r="K59" s="712"/>
      <c r="L59" s="712"/>
      <c r="M59" s="712"/>
      <c r="N59" s="712"/>
      <c r="O59" s="712"/>
    </row>
    <row r="60" spans="3:15">
      <c r="C60" s="712"/>
      <c r="D60" s="712"/>
      <c r="E60" s="712"/>
      <c r="F60" s="712"/>
      <c r="G60" s="712"/>
      <c r="H60" s="712"/>
      <c r="I60" s="712"/>
      <c r="J60" s="712"/>
      <c r="K60" s="712"/>
      <c r="L60" s="712"/>
      <c r="M60" s="712"/>
      <c r="N60" s="712"/>
      <c r="O60" s="712"/>
    </row>
    <row r="61" spans="3:15">
      <c r="C61" s="712"/>
      <c r="D61" s="712"/>
      <c r="E61" s="712"/>
      <c r="F61" s="712"/>
      <c r="G61" s="712"/>
      <c r="H61" s="712"/>
      <c r="I61" s="712"/>
      <c r="J61" s="712"/>
      <c r="K61" s="712"/>
      <c r="L61" s="712"/>
      <c r="M61" s="712"/>
      <c r="N61" s="712"/>
      <c r="O61" s="712"/>
    </row>
    <row r="62" spans="3:15">
      <c r="C62" s="712"/>
      <c r="D62" s="712"/>
      <c r="E62" s="712"/>
      <c r="F62" s="712"/>
      <c r="G62" s="712"/>
      <c r="H62" s="712"/>
      <c r="I62" s="712"/>
      <c r="J62" s="712"/>
      <c r="K62" s="712"/>
      <c r="L62" s="712"/>
      <c r="M62" s="712"/>
      <c r="N62" s="712"/>
      <c r="O62" s="712"/>
    </row>
    <row r="63" spans="3:15">
      <c r="C63" s="712"/>
      <c r="D63" s="712"/>
      <c r="E63" s="712"/>
      <c r="F63" s="712"/>
      <c r="G63" s="712"/>
      <c r="H63" s="712"/>
      <c r="I63" s="712"/>
      <c r="J63" s="712"/>
      <c r="K63" s="712"/>
      <c r="L63" s="712"/>
      <c r="M63" s="712"/>
      <c r="N63" s="712"/>
      <c r="O63" s="712"/>
    </row>
    <row r="64" spans="3:15">
      <c r="C64" s="712"/>
      <c r="D64" s="712"/>
      <c r="E64" s="712"/>
      <c r="F64" s="712"/>
      <c r="G64" s="712"/>
      <c r="H64" s="712"/>
      <c r="I64" s="712"/>
      <c r="J64" s="712"/>
      <c r="K64" s="712"/>
      <c r="L64" s="712"/>
      <c r="M64" s="712"/>
      <c r="N64" s="712"/>
      <c r="O64" s="712"/>
    </row>
    <row r="65" spans="3:15">
      <c r="C65" s="712"/>
      <c r="D65" s="712"/>
      <c r="E65" s="712"/>
      <c r="F65" s="712"/>
      <c r="G65" s="712"/>
      <c r="H65" s="712"/>
      <c r="I65" s="712"/>
      <c r="J65" s="712"/>
      <c r="K65" s="712"/>
      <c r="L65" s="712"/>
      <c r="M65" s="712"/>
      <c r="N65" s="712"/>
      <c r="O65" s="712"/>
    </row>
    <row r="66" spans="3:15">
      <c r="C66" s="712"/>
      <c r="D66" s="712"/>
      <c r="E66" s="712"/>
      <c r="F66" s="712"/>
      <c r="G66" s="712"/>
      <c r="H66" s="712"/>
      <c r="I66" s="712"/>
      <c r="J66" s="712"/>
      <c r="K66" s="712"/>
      <c r="L66" s="712"/>
      <c r="M66" s="712"/>
      <c r="N66" s="712"/>
      <c r="O66" s="712"/>
    </row>
    <row r="67" spans="3:15">
      <c r="C67" s="712"/>
      <c r="D67" s="712"/>
      <c r="E67" s="712"/>
      <c r="F67" s="712"/>
      <c r="G67" s="712"/>
      <c r="H67" s="712"/>
      <c r="I67" s="712"/>
      <c r="J67" s="712"/>
      <c r="K67" s="712"/>
      <c r="L67" s="712"/>
      <c r="M67" s="712"/>
      <c r="N67" s="712"/>
      <c r="O67" s="712"/>
    </row>
    <row r="68" spans="3:15">
      <c r="C68" s="712"/>
      <c r="D68" s="712"/>
      <c r="E68" s="712"/>
      <c r="F68" s="712"/>
      <c r="G68" s="712"/>
      <c r="H68" s="712"/>
      <c r="I68" s="712"/>
      <c r="J68" s="712"/>
      <c r="K68" s="712"/>
      <c r="L68" s="712"/>
      <c r="M68" s="712"/>
      <c r="N68" s="712"/>
      <c r="O68" s="7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zoomScale="85" zoomScaleNormal="85" workbookViewId="0">
      <selection activeCell="D21" sqref="D21"/>
    </sheetView>
  </sheetViews>
  <sheetFormatPr defaultColWidth="8.5703125" defaultRowHeight="12"/>
  <cols>
    <col min="1" max="1" width="11.85546875" style="532" bestFit="1" customWidth="1"/>
    <col min="2" max="2" width="83.5703125" style="532" customWidth="1"/>
    <col min="3" max="11" width="24.140625" style="532" customWidth="1"/>
    <col min="12" max="16384" width="8.5703125" style="532"/>
  </cols>
  <sheetData>
    <row r="1" spans="1:11" s="722" customFormat="1" ht="13.5">
      <c r="A1" s="721" t="s">
        <v>188</v>
      </c>
      <c r="B1" s="711" t="str">
        <f>Info!C2</f>
        <v>სს თიბისი ბანკი</v>
      </c>
    </row>
    <row r="2" spans="1:11" s="722" customFormat="1" ht="12.75">
      <c r="A2" s="721" t="s">
        <v>189</v>
      </c>
      <c r="B2" s="710">
        <f>'1. key ratios'!B2</f>
        <v>44834</v>
      </c>
    </row>
    <row r="3" spans="1:11" s="466" customFormat="1" ht="12.75">
      <c r="A3" s="468" t="s">
        <v>821</v>
      </c>
    </row>
    <row r="4" spans="1:11">
      <c r="C4" s="533" t="s">
        <v>671</v>
      </c>
      <c r="D4" s="533" t="s">
        <v>672</v>
      </c>
      <c r="E4" s="533" t="s">
        <v>673</v>
      </c>
      <c r="F4" s="533" t="s">
        <v>674</v>
      </c>
      <c r="G4" s="533" t="s">
        <v>675</v>
      </c>
      <c r="H4" s="533" t="s">
        <v>676</v>
      </c>
      <c r="I4" s="533" t="s">
        <v>677</v>
      </c>
      <c r="J4" s="533" t="s">
        <v>678</v>
      </c>
      <c r="K4" s="533" t="s">
        <v>679</v>
      </c>
    </row>
    <row r="5" spans="1:11" ht="104.1" customHeight="1">
      <c r="A5" s="873" t="s">
        <v>822</v>
      </c>
      <c r="B5" s="874"/>
      <c r="C5" s="470" t="s">
        <v>823</v>
      </c>
      <c r="D5" s="470" t="s">
        <v>809</v>
      </c>
      <c r="E5" s="470" t="s">
        <v>810</v>
      </c>
      <c r="F5" s="470" t="s">
        <v>824</v>
      </c>
      <c r="G5" s="470" t="s">
        <v>825</v>
      </c>
      <c r="H5" s="470" t="s">
        <v>826</v>
      </c>
      <c r="I5" s="470" t="s">
        <v>827</v>
      </c>
      <c r="J5" s="470" t="s">
        <v>828</v>
      </c>
      <c r="K5" s="470" t="s">
        <v>829</v>
      </c>
    </row>
    <row r="6" spans="1:11" ht="12.75">
      <c r="A6" s="481">
        <v>1</v>
      </c>
      <c r="B6" s="481" t="s">
        <v>830</v>
      </c>
      <c r="C6" s="673">
        <v>375500937.41206402</v>
      </c>
      <c r="D6" s="673">
        <v>141313114.13</v>
      </c>
      <c r="E6" s="673">
        <v>708800.02835200005</v>
      </c>
      <c r="F6" s="673">
        <v>186507835.98298001</v>
      </c>
      <c r="G6" s="673">
        <v>11626249682.43569</v>
      </c>
      <c r="H6" s="673">
        <v>9999999.9568639994</v>
      </c>
      <c r="I6" s="673">
        <v>929596491.04626203</v>
      </c>
      <c r="J6" s="673">
        <v>702976928.95863295</v>
      </c>
      <c r="K6" s="673">
        <v>2796938484.99437</v>
      </c>
    </row>
    <row r="7" spans="1:11" ht="12.75">
      <c r="A7" s="481">
        <v>2</v>
      </c>
      <c r="B7" s="482" t="s">
        <v>831</v>
      </c>
      <c r="C7" s="673">
        <v>0</v>
      </c>
      <c r="D7" s="673">
        <v>0</v>
      </c>
      <c r="E7" s="673">
        <v>0</v>
      </c>
      <c r="F7" s="673">
        <v>0</v>
      </c>
      <c r="G7" s="673">
        <v>0</v>
      </c>
      <c r="H7" s="673">
        <v>0</v>
      </c>
      <c r="I7" s="673">
        <v>19998748.539999999</v>
      </c>
      <c r="J7" s="673">
        <v>0</v>
      </c>
      <c r="K7" s="673">
        <v>98247975.731395677</v>
      </c>
    </row>
    <row r="8" spans="1:11" ht="12.75">
      <c r="A8" s="481">
        <v>3</v>
      </c>
      <c r="B8" s="482" t="s">
        <v>781</v>
      </c>
      <c r="C8" s="673">
        <v>133711379.78704201</v>
      </c>
      <c r="D8" s="673">
        <v>0</v>
      </c>
      <c r="E8" s="673">
        <v>710080311.53650796</v>
      </c>
      <c r="F8" s="673">
        <v>0</v>
      </c>
      <c r="G8" s="673">
        <v>555745575.08170795</v>
      </c>
      <c r="H8" s="673">
        <v>40109.658986000002</v>
      </c>
      <c r="I8" s="673">
        <v>218501454.60445201</v>
      </c>
      <c r="J8" s="673">
        <v>135504846.39419499</v>
      </c>
      <c r="K8" s="673">
        <v>1338599707.3266649</v>
      </c>
    </row>
    <row r="9" spans="1:11" ht="12.75">
      <c r="A9" s="481">
        <v>4</v>
      </c>
      <c r="B9" s="514" t="s">
        <v>832</v>
      </c>
      <c r="C9" s="673">
        <v>24468.304639999998</v>
      </c>
      <c r="D9" s="673">
        <v>851563.34</v>
      </c>
      <c r="E9" s="673">
        <v>0</v>
      </c>
      <c r="F9" s="673">
        <v>1142066.5897919999</v>
      </c>
      <c r="G9" s="673">
        <v>414887795.22797</v>
      </c>
      <c r="H9" s="673">
        <v>0</v>
      </c>
      <c r="I9" s="673">
        <v>18341333.613908</v>
      </c>
      <c r="J9" s="673">
        <v>21424139.910604998</v>
      </c>
      <c r="K9" s="673">
        <v>127283578.364501</v>
      </c>
    </row>
    <row r="10" spans="1:11" ht="12.75">
      <c r="A10" s="481">
        <v>5</v>
      </c>
      <c r="B10" s="534" t="s">
        <v>833</v>
      </c>
      <c r="C10" s="673">
        <v>0</v>
      </c>
      <c r="D10" s="673">
        <v>0</v>
      </c>
      <c r="E10" s="673">
        <v>0</v>
      </c>
      <c r="F10" s="673">
        <v>0</v>
      </c>
      <c r="G10" s="673">
        <v>0</v>
      </c>
      <c r="H10" s="673">
        <v>0</v>
      </c>
      <c r="I10" s="673">
        <v>0</v>
      </c>
      <c r="J10" s="673">
        <v>0</v>
      </c>
      <c r="K10" s="673">
        <v>0</v>
      </c>
    </row>
    <row r="11" spans="1:11" ht="12.75">
      <c r="A11" s="481">
        <v>6</v>
      </c>
      <c r="B11" s="534" t="s">
        <v>834</v>
      </c>
      <c r="C11" s="673">
        <v>1047907.0312</v>
      </c>
      <c r="D11" s="673">
        <v>0</v>
      </c>
      <c r="E11" s="673">
        <v>0</v>
      </c>
      <c r="F11" s="673">
        <v>0</v>
      </c>
      <c r="G11" s="673">
        <v>811513.70289399999</v>
      </c>
      <c r="H11" s="673">
        <v>0</v>
      </c>
      <c r="I11" s="673">
        <v>2067461.390416</v>
      </c>
      <c r="J11" s="673">
        <v>11522869.268258</v>
      </c>
      <c r="K11" s="673">
        <v>464766.36723199999</v>
      </c>
    </row>
    <row r="18" spans="3:11">
      <c r="C18" s="713"/>
      <c r="D18" s="713"/>
      <c r="E18" s="713"/>
      <c r="F18" s="713"/>
      <c r="G18" s="713"/>
      <c r="H18" s="713"/>
      <c r="I18" s="713"/>
      <c r="J18" s="713"/>
      <c r="K18" s="713"/>
    </row>
    <row r="19" spans="3:11">
      <c r="C19" s="713"/>
      <c r="D19" s="713"/>
      <c r="E19" s="713"/>
      <c r="F19" s="713"/>
      <c r="G19" s="713"/>
      <c r="H19" s="713"/>
      <c r="I19" s="713"/>
      <c r="J19" s="713"/>
      <c r="K19" s="713"/>
    </row>
    <row r="20" spans="3:11">
      <c r="C20" s="713"/>
      <c r="D20" s="713"/>
      <c r="E20" s="713"/>
      <c r="F20" s="713"/>
      <c r="G20" s="713"/>
      <c r="H20" s="713"/>
      <c r="I20" s="713"/>
      <c r="J20" s="713"/>
      <c r="K20" s="713"/>
    </row>
    <row r="21" spans="3:11">
      <c r="C21" s="713"/>
      <c r="D21" s="713"/>
      <c r="E21" s="713"/>
      <c r="F21" s="713"/>
      <c r="G21" s="713"/>
      <c r="H21" s="713"/>
      <c r="I21" s="713"/>
      <c r="J21" s="713"/>
      <c r="K21" s="713"/>
    </row>
    <row r="22" spans="3:11">
      <c r="C22" s="713"/>
      <c r="D22" s="713"/>
      <c r="E22" s="713"/>
      <c r="F22" s="713"/>
      <c r="G22" s="713"/>
      <c r="H22" s="713"/>
      <c r="I22" s="713"/>
      <c r="J22" s="713"/>
      <c r="K22" s="713"/>
    </row>
    <row r="23" spans="3:11">
      <c r="C23" s="713"/>
      <c r="D23" s="713"/>
      <c r="E23" s="713"/>
      <c r="F23" s="713"/>
      <c r="G23" s="713"/>
      <c r="H23" s="713"/>
      <c r="I23" s="713"/>
      <c r="J23" s="713"/>
      <c r="K23" s="713"/>
    </row>
    <row r="24" spans="3:11">
      <c r="C24" s="713"/>
      <c r="D24" s="713"/>
      <c r="E24" s="713"/>
      <c r="F24" s="713"/>
      <c r="G24" s="713"/>
      <c r="H24" s="713"/>
      <c r="I24" s="713"/>
      <c r="J24" s="713"/>
      <c r="K24" s="713"/>
    </row>
    <row r="25" spans="3:11">
      <c r="C25" s="713"/>
      <c r="D25" s="713"/>
      <c r="E25" s="713"/>
      <c r="F25" s="713"/>
      <c r="G25" s="713"/>
      <c r="H25" s="713"/>
      <c r="I25" s="713"/>
      <c r="J25" s="713"/>
      <c r="K25" s="713"/>
    </row>
    <row r="26" spans="3:11">
      <c r="C26" s="713"/>
      <c r="D26" s="713"/>
      <c r="E26" s="713"/>
      <c r="F26" s="713"/>
      <c r="G26" s="713"/>
      <c r="H26" s="713"/>
      <c r="I26" s="713"/>
      <c r="J26" s="713"/>
      <c r="K26" s="713"/>
    </row>
    <row r="27" spans="3:11">
      <c r="C27" s="713"/>
      <c r="D27" s="713"/>
      <c r="E27" s="713"/>
      <c r="F27" s="713"/>
      <c r="G27" s="713"/>
      <c r="H27" s="713"/>
      <c r="I27" s="713"/>
      <c r="J27" s="713"/>
      <c r="K27" s="713"/>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C7" sqref="C7:S20"/>
    </sheetView>
  </sheetViews>
  <sheetFormatPr defaultRowHeight="15"/>
  <cols>
    <col min="1" max="1" width="10" bestFit="1" customWidth="1"/>
    <col min="2" max="2" width="71.7109375" customWidth="1"/>
    <col min="3" max="4" width="14.5703125" bestFit="1" customWidth="1"/>
    <col min="5" max="5" width="12.42578125" bestFit="1" customWidth="1"/>
    <col min="6" max="6" width="16.140625" bestFit="1" customWidth="1"/>
    <col min="7" max="8" width="12.28515625" bestFit="1" customWidth="1"/>
    <col min="9" max="9" width="13.140625" bestFit="1" customWidth="1"/>
    <col min="10" max="10" width="13.28515625" bestFit="1" customWidth="1"/>
    <col min="11" max="11" width="12.42578125" bestFit="1" customWidth="1"/>
    <col min="12" max="12" width="16.140625" bestFit="1" customWidth="1"/>
    <col min="13" max="14" width="12.28515625" bestFit="1" customWidth="1"/>
    <col min="15" max="15" width="18.140625" bestFit="1" customWidth="1"/>
    <col min="16" max="16" width="48" bestFit="1" customWidth="1"/>
    <col min="17" max="17" width="45.85546875" bestFit="1" customWidth="1"/>
    <col min="18" max="18" width="48" bestFit="1" customWidth="1"/>
    <col min="19" max="19" width="44.42578125" bestFit="1" customWidth="1"/>
  </cols>
  <sheetData>
    <row r="1" spans="1:19">
      <c r="A1" s="465" t="s">
        <v>188</v>
      </c>
      <c r="B1" s="731" t="str">
        <f>'1. key ratios'!B1</f>
        <v>სს თიბისი ბანკი</v>
      </c>
    </row>
    <row r="2" spans="1:19">
      <c r="A2" s="467" t="s">
        <v>189</v>
      </c>
      <c r="B2" s="469">
        <f>'1. key ratios'!B2</f>
        <v>44834</v>
      </c>
    </row>
    <row r="3" spans="1:19">
      <c r="A3" s="468" t="s">
        <v>990</v>
      </c>
      <c r="B3" s="466"/>
    </row>
    <row r="4" spans="1:19">
      <c r="A4" s="468"/>
      <c r="B4" s="466"/>
    </row>
    <row r="5" spans="1:19" ht="24" customHeight="1">
      <c r="A5" s="876" t="s">
        <v>991</v>
      </c>
      <c r="B5" s="876"/>
      <c r="C5" s="877" t="s">
        <v>784</v>
      </c>
      <c r="D5" s="877"/>
      <c r="E5" s="877"/>
      <c r="F5" s="877"/>
      <c r="G5" s="877"/>
      <c r="H5" s="877"/>
      <c r="I5" s="877" t="s">
        <v>992</v>
      </c>
      <c r="J5" s="877"/>
      <c r="K5" s="877"/>
      <c r="L5" s="877"/>
      <c r="M5" s="877"/>
      <c r="N5" s="877"/>
      <c r="O5" s="875" t="s">
        <v>993</v>
      </c>
      <c r="P5" s="875" t="s">
        <v>994</v>
      </c>
      <c r="Q5" s="875" t="s">
        <v>995</v>
      </c>
      <c r="R5" s="875" t="s">
        <v>996</v>
      </c>
      <c r="S5" s="875" t="s">
        <v>997</v>
      </c>
    </row>
    <row r="6" spans="1:19" ht="36" customHeight="1">
      <c r="A6" s="876"/>
      <c r="B6" s="876"/>
      <c r="C6" s="732"/>
      <c r="D6" s="528" t="s">
        <v>815</v>
      </c>
      <c r="E6" s="528" t="s">
        <v>816</v>
      </c>
      <c r="F6" s="528" t="s">
        <v>817</v>
      </c>
      <c r="G6" s="528" t="s">
        <v>818</v>
      </c>
      <c r="H6" s="528" t="s">
        <v>819</v>
      </c>
      <c r="I6" s="732"/>
      <c r="J6" s="528" t="s">
        <v>815</v>
      </c>
      <c r="K6" s="528" t="s">
        <v>816</v>
      </c>
      <c r="L6" s="528" t="s">
        <v>817</v>
      </c>
      <c r="M6" s="528" t="s">
        <v>818</v>
      </c>
      <c r="N6" s="528" t="s">
        <v>819</v>
      </c>
      <c r="O6" s="875"/>
      <c r="P6" s="875"/>
      <c r="Q6" s="875"/>
      <c r="R6" s="875"/>
      <c r="S6" s="875"/>
    </row>
    <row r="7" spans="1:19">
      <c r="A7" s="733">
        <v>1</v>
      </c>
      <c r="B7" s="734" t="s">
        <v>998</v>
      </c>
      <c r="C7" s="742">
        <v>56091867.399099998</v>
      </c>
      <c r="D7" s="742">
        <v>54553709.955600001</v>
      </c>
      <c r="E7" s="742">
        <v>1025394.2935</v>
      </c>
      <c r="F7" s="742">
        <v>497521.05</v>
      </c>
      <c r="G7" s="742">
        <v>0</v>
      </c>
      <c r="H7" s="742">
        <v>15242.1</v>
      </c>
      <c r="I7" s="742">
        <v>1358112.044</v>
      </c>
      <c r="J7" s="742">
        <v>1091074.1997</v>
      </c>
      <c r="K7" s="742">
        <v>102539.4293</v>
      </c>
      <c r="L7" s="742">
        <v>149256.315</v>
      </c>
      <c r="M7" s="742">
        <v>0</v>
      </c>
      <c r="N7" s="742">
        <v>15242.1</v>
      </c>
      <c r="O7" s="742">
        <v>1715</v>
      </c>
      <c r="P7" s="745">
        <v>0.142341</v>
      </c>
      <c r="Q7" s="745">
        <v>0.18962200000000001</v>
      </c>
      <c r="R7" s="745">
        <v>0.13516300000000001</v>
      </c>
      <c r="S7" s="742">
        <v>37.602545999999997</v>
      </c>
    </row>
    <row r="8" spans="1:19">
      <c r="A8" s="733">
        <v>2</v>
      </c>
      <c r="B8" s="735" t="s">
        <v>999</v>
      </c>
      <c r="C8" s="742">
        <v>2160440288.3372002</v>
      </c>
      <c r="D8" s="742">
        <v>1984419936.7260001</v>
      </c>
      <c r="E8" s="742">
        <v>47844498.549099997</v>
      </c>
      <c r="F8" s="742">
        <v>79057666.265400007</v>
      </c>
      <c r="G8" s="742">
        <v>32555420.329999998</v>
      </c>
      <c r="H8" s="742">
        <v>16562766.466700001</v>
      </c>
      <c r="I8" s="742">
        <v>101030625.09550001</v>
      </c>
      <c r="J8" s="742">
        <v>39688398.732699998</v>
      </c>
      <c r="K8" s="742">
        <v>4784449.8532999996</v>
      </c>
      <c r="L8" s="742">
        <v>23717299.8783</v>
      </c>
      <c r="M8" s="742">
        <v>16277710.1645</v>
      </c>
      <c r="N8" s="742">
        <v>16562766.466700001</v>
      </c>
      <c r="O8" s="742">
        <v>343603</v>
      </c>
      <c r="P8" s="745">
        <v>0.17150699999999999</v>
      </c>
      <c r="Q8" s="745">
        <v>0.21366499999999999</v>
      </c>
      <c r="R8" s="745">
        <v>0.15403800000000001</v>
      </c>
      <c r="S8" s="742">
        <v>53.217787999999999</v>
      </c>
    </row>
    <row r="9" spans="1:19">
      <c r="A9" s="733">
        <v>3</v>
      </c>
      <c r="B9" s="735" t="s">
        <v>1001</v>
      </c>
      <c r="C9" s="742">
        <v>0</v>
      </c>
      <c r="D9" s="742">
        <v>0</v>
      </c>
      <c r="E9" s="742">
        <v>0</v>
      </c>
      <c r="F9" s="742">
        <v>0</v>
      </c>
      <c r="G9" s="742">
        <v>0</v>
      </c>
      <c r="H9" s="742">
        <v>0</v>
      </c>
      <c r="I9" s="742">
        <v>0</v>
      </c>
      <c r="J9" s="742">
        <v>0</v>
      </c>
      <c r="K9" s="742">
        <v>0</v>
      </c>
      <c r="L9" s="742">
        <v>0</v>
      </c>
      <c r="M9" s="742">
        <v>0</v>
      </c>
      <c r="N9" s="742">
        <v>0</v>
      </c>
      <c r="O9" s="742">
        <v>0</v>
      </c>
      <c r="P9" s="745">
        <v>0</v>
      </c>
      <c r="Q9" s="745">
        <v>0</v>
      </c>
      <c r="R9" s="745">
        <v>0</v>
      </c>
      <c r="S9" s="742">
        <v>0</v>
      </c>
    </row>
    <row r="10" spans="1:19">
      <c r="A10" s="733">
        <v>4</v>
      </c>
      <c r="B10" s="735" t="s">
        <v>1002</v>
      </c>
      <c r="C10" s="742">
        <v>87506134.430000007</v>
      </c>
      <c r="D10" s="742">
        <v>82483705.5</v>
      </c>
      <c r="E10" s="742">
        <v>1212554.33</v>
      </c>
      <c r="F10" s="742">
        <v>1732102.54</v>
      </c>
      <c r="G10" s="742">
        <v>2074044.66</v>
      </c>
      <c r="H10" s="742">
        <v>3727.4</v>
      </c>
      <c r="I10" s="742">
        <v>3331310.0350000001</v>
      </c>
      <c r="J10" s="742">
        <v>1649674.11</v>
      </c>
      <c r="K10" s="742">
        <v>121255.433</v>
      </c>
      <c r="L10" s="742">
        <v>519630.76199999999</v>
      </c>
      <c r="M10" s="742">
        <v>1037022.33</v>
      </c>
      <c r="N10" s="742">
        <v>3727.4</v>
      </c>
      <c r="O10" s="742">
        <v>101620</v>
      </c>
      <c r="P10" s="745">
        <v>7.2606000000000004E-2</v>
      </c>
      <c r="Q10" s="745">
        <v>0.23500299999999999</v>
      </c>
      <c r="R10" s="745">
        <v>7.3624999999999996E-2</v>
      </c>
      <c r="S10" s="742">
        <v>14.067258000000001</v>
      </c>
    </row>
    <row r="11" spans="1:19">
      <c r="A11" s="733">
        <v>5</v>
      </c>
      <c r="B11" s="735" t="s">
        <v>1003</v>
      </c>
      <c r="C11" s="742">
        <v>28894054.7601</v>
      </c>
      <c r="D11" s="742">
        <v>27145073.4245</v>
      </c>
      <c r="E11" s="742">
        <v>378713.0491</v>
      </c>
      <c r="F11" s="742">
        <v>1106019.7866</v>
      </c>
      <c r="G11" s="742">
        <v>255895.2499</v>
      </c>
      <c r="H11" s="742">
        <v>8353.25</v>
      </c>
      <c r="I11" s="742">
        <v>1048879.5847</v>
      </c>
      <c r="J11" s="742">
        <v>542901.46860000002</v>
      </c>
      <c r="K11" s="742">
        <v>37871.304799999998</v>
      </c>
      <c r="L11" s="742">
        <v>331805.9363</v>
      </c>
      <c r="M11" s="742">
        <v>127947.625</v>
      </c>
      <c r="N11" s="742">
        <v>8353.25</v>
      </c>
      <c r="O11" s="742">
        <v>24703</v>
      </c>
      <c r="P11" s="745">
        <v>0.175648</v>
      </c>
      <c r="Q11" s="745">
        <v>0.18576000000000001</v>
      </c>
      <c r="R11" s="745">
        <v>0.174564</v>
      </c>
      <c r="S11" s="742">
        <v>278.13101</v>
      </c>
    </row>
    <row r="12" spans="1:19">
      <c r="A12" s="733">
        <v>6</v>
      </c>
      <c r="B12" s="735" t="s">
        <v>1004</v>
      </c>
      <c r="C12" s="742">
        <v>135223821.15000001</v>
      </c>
      <c r="D12" s="742">
        <v>120575660.23999999</v>
      </c>
      <c r="E12" s="742">
        <v>3151752.88</v>
      </c>
      <c r="F12" s="742">
        <v>7056978.5899999999</v>
      </c>
      <c r="G12" s="742">
        <v>2982508.97</v>
      </c>
      <c r="H12" s="742">
        <v>1456920.47</v>
      </c>
      <c r="I12" s="742">
        <v>7791957.0247999998</v>
      </c>
      <c r="J12" s="742">
        <v>2411513.2047999999</v>
      </c>
      <c r="K12" s="742">
        <v>315175.288</v>
      </c>
      <c r="L12" s="742">
        <v>2117093.577</v>
      </c>
      <c r="M12" s="742">
        <v>1491254.4850000001</v>
      </c>
      <c r="N12" s="742">
        <v>1456920.47</v>
      </c>
      <c r="O12" s="742">
        <v>115099</v>
      </c>
      <c r="P12" s="745">
        <v>0.33743800000000002</v>
      </c>
      <c r="Q12" s="745">
        <v>0.33743800000000002</v>
      </c>
      <c r="R12" s="745">
        <v>0.34234900000000001</v>
      </c>
      <c r="S12" s="742">
        <v>381.74451900000003</v>
      </c>
    </row>
    <row r="13" spans="1:19">
      <c r="A13" s="733">
        <v>7</v>
      </c>
      <c r="B13" s="735" t="s">
        <v>1005</v>
      </c>
      <c r="C13" s="742">
        <v>4255673796.9291</v>
      </c>
      <c r="D13" s="742">
        <v>4059278860.0957999</v>
      </c>
      <c r="E13" s="742">
        <v>72919624.238800004</v>
      </c>
      <c r="F13" s="742">
        <v>91780064.380799994</v>
      </c>
      <c r="G13" s="742">
        <v>5175492.5448000003</v>
      </c>
      <c r="H13" s="742">
        <v>26519755.668900002</v>
      </c>
      <c r="I13" s="742">
        <v>145119060.8865</v>
      </c>
      <c r="J13" s="742">
        <v>81185577.206799999</v>
      </c>
      <c r="K13" s="742">
        <v>7291962.4238999998</v>
      </c>
      <c r="L13" s="742">
        <v>27534019.314800002</v>
      </c>
      <c r="M13" s="742">
        <v>2587746.2721000002</v>
      </c>
      <c r="N13" s="742">
        <v>26519755.668900002</v>
      </c>
      <c r="O13" s="742">
        <v>43727</v>
      </c>
      <c r="P13" s="745">
        <v>9.8323999999999995E-2</v>
      </c>
      <c r="Q13" s="745">
        <v>0.12875300000000001</v>
      </c>
      <c r="R13" s="745">
        <v>8.7277999999999994E-2</v>
      </c>
      <c r="S13" s="742">
        <v>135.28249700000001</v>
      </c>
    </row>
    <row r="14" spans="1:19">
      <c r="A14" s="741">
        <v>7.1</v>
      </c>
      <c r="B14" s="736" t="s">
        <v>1006</v>
      </c>
      <c r="C14" s="742">
        <v>3267034247.9309001</v>
      </c>
      <c r="D14" s="742">
        <v>3095561834.4471998</v>
      </c>
      <c r="E14" s="742">
        <v>61843235.662500001</v>
      </c>
      <c r="F14" s="742">
        <v>81261566.759000003</v>
      </c>
      <c r="G14" s="742">
        <v>4922602.7854000004</v>
      </c>
      <c r="H14" s="742">
        <v>23445008.276799999</v>
      </c>
      <c r="I14" s="742">
        <v>118380339.95810001</v>
      </c>
      <c r="J14" s="742">
        <v>61911236.694300003</v>
      </c>
      <c r="K14" s="742">
        <v>6184323.5663000001</v>
      </c>
      <c r="L14" s="742">
        <v>24378470.028200001</v>
      </c>
      <c r="M14" s="742">
        <v>2461301.3925000001</v>
      </c>
      <c r="N14" s="742">
        <v>23445008.276799999</v>
      </c>
      <c r="O14" s="742">
        <v>30833</v>
      </c>
      <c r="P14" s="745">
        <v>9.9135000000000001E-2</v>
      </c>
      <c r="Q14" s="745">
        <v>0.12967200000000001</v>
      </c>
      <c r="R14" s="745">
        <v>8.6046999999999998E-2</v>
      </c>
      <c r="S14" s="742">
        <v>135.39621600000001</v>
      </c>
    </row>
    <row r="15" spans="1:19" ht="25.5">
      <c r="A15" s="741">
        <v>7.2</v>
      </c>
      <c r="B15" s="736" t="s">
        <v>1007</v>
      </c>
      <c r="C15" s="742">
        <v>595044497.78939998</v>
      </c>
      <c r="D15" s="742">
        <v>580813909.1056</v>
      </c>
      <c r="E15" s="742">
        <v>7051843.9358000001</v>
      </c>
      <c r="F15" s="742">
        <v>5825181.2258000001</v>
      </c>
      <c r="G15" s="742">
        <v>55406.2</v>
      </c>
      <c r="H15" s="742">
        <v>1298157.3222000001</v>
      </c>
      <c r="I15" s="742">
        <v>15394877.365700001</v>
      </c>
      <c r="J15" s="742">
        <v>11616278.1821</v>
      </c>
      <c r="K15" s="742">
        <v>705184.39359999995</v>
      </c>
      <c r="L15" s="742">
        <v>1747554.3677999999</v>
      </c>
      <c r="M15" s="742">
        <v>27703.1</v>
      </c>
      <c r="N15" s="742">
        <v>1298157.3222000001</v>
      </c>
      <c r="O15" s="742">
        <v>4827</v>
      </c>
      <c r="P15" s="745">
        <v>9.2645000000000005E-2</v>
      </c>
      <c r="Q15" s="745">
        <v>0.12168</v>
      </c>
      <c r="R15" s="745">
        <v>8.9356000000000005E-2</v>
      </c>
      <c r="S15" s="742">
        <v>136.299971</v>
      </c>
    </row>
    <row r="16" spans="1:19">
      <c r="A16" s="741">
        <v>7.3</v>
      </c>
      <c r="B16" s="736" t="s">
        <v>1008</v>
      </c>
      <c r="C16" s="742">
        <v>393595051.20880002</v>
      </c>
      <c r="D16" s="742">
        <v>382903116.54299998</v>
      </c>
      <c r="E16" s="742">
        <v>4024544.6405000002</v>
      </c>
      <c r="F16" s="742">
        <v>4693316.3959999997</v>
      </c>
      <c r="G16" s="742">
        <v>197483.5594</v>
      </c>
      <c r="H16" s="742">
        <v>1776590.0699</v>
      </c>
      <c r="I16" s="742">
        <v>11343843.5627</v>
      </c>
      <c r="J16" s="742">
        <v>7658062.3304000003</v>
      </c>
      <c r="K16" s="742">
        <v>402454.46399999998</v>
      </c>
      <c r="L16" s="742">
        <v>1407994.9188000001</v>
      </c>
      <c r="M16" s="742">
        <v>98741.779599999994</v>
      </c>
      <c r="N16" s="742">
        <v>1776590.0699</v>
      </c>
      <c r="O16" s="742">
        <v>8067</v>
      </c>
      <c r="P16" s="745">
        <v>0.103669</v>
      </c>
      <c r="Q16" s="745">
        <v>0.135992</v>
      </c>
      <c r="R16" s="745">
        <v>9.4354999999999994E-2</v>
      </c>
      <c r="S16" s="742">
        <v>132.800344</v>
      </c>
    </row>
    <row r="17" spans="1:19">
      <c r="A17" s="733">
        <v>8</v>
      </c>
      <c r="B17" s="735" t="s">
        <v>1009</v>
      </c>
      <c r="C17" s="742">
        <v>73172968.137799993</v>
      </c>
      <c r="D17" s="742">
        <v>71357719.032700002</v>
      </c>
      <c r="E17" s="742">
        <v>553342.25430000003</v>
      </c>
      <c r="F17" s="742">
        <v>320546.86599999998</v>
      </c>
      <c r="G17" s="742">
        <v>153479.55230000001</v>
      </c>
      <c r="H17" s="742">
        <v>787880.4325</v>
      </c>
      <c r="I17" s="742">
        <v>2443272.8725999999</v>
      </c>
      <c r="J17" s="742">
        <v>1427154.3788000001</v>
      </c>
      <c r="K17" s="742">
        <v>55334.225400000003</v>
      </c>
      <c r="L17" s="742">
        <v>96164.059699999998</v>
      </c>
      <c r="M17" s="742">
        <v>76739.776199999993</v>
      </c>
      <c r="N17" s="742">
        <v>787880.4325</v>
      </c>
      <c r="O17" s="742">
        <v>54628</v>
      </c>
      <c r="P17" s="745">
        <v>0.15873799999999999</v>
      </c>
      <c r="Q17" s="745">
        <v>0.17161599999999999</v>
      </c>
      <c r="R17" s="745">
        <v>0.176459</v>
      </c>
      <c r="S17" s="742">
        <v>1.6341559999999999</v>
      </c>
    </row>
    <row r="18" spans="1:19">
      <c r="A18" s="737">
        <v>9</v>
      </c>
      <c r="B18" s="738" t="s">
        <v>1010</v>
      </c>
      <c r="C18" s="743">
        <v>0</v>
      </c>
      <c r="D18" s="743">
        <v>0</v>
      </c>
      <c r="E18" s="743">
        <v>0</v>
      </c>
      <c r="F18" s="743">
        <v>0</v>
      </c>
      <c r="G18" s="743">
        <v>0</v>
      </c>
      <c r="H18" s="743">
        <v>0</v>
      </c>
      <c r="I18" s="743">
        <v>0</v>
      </c>
      <c r="J18" s="743">
        <v>0</v>
      </c>
      <c r="K18" s="743">
        <v>0</v>
      </c>
      <c r="L18" s="743">
        <v>0</v>
      </c>
      <c r="M18" s="743">
        <v>0</v>
      </c>
      <c r="N18" s="743">
        <v>0</v>
      </c>
      <c r="O18" s="743">
        <v>0</v>
      </c>
      <c r="P18" s="746">
        <v>0</v>
      </c>
      <c r="Q18" s="746">
        <v>0</v>
      </c>
      <c r="R18" s="746">
        <v>0</v>
      </c>
      <c r="S18" s="743">
        <v>0</v>
      </c>
    </row>
    <row r="19" spans="1:19">
      <c r="A19" s="739">
        <v>10</v>
      </c>
      <c r="B19" s="740" t="s">
        <v>1011</v>
      </c>
      <c r="C19" s="744">
        <v>6797002931.1433001</v>
      </c>
      <c r="D19" s="744">
        <v>6399814664.9745998</v>
      </c>
      <c r="E19" s="744">
        <v>127085879.5948</v>
      </c>
      <c r="F19" s="744">
        <v>181550899.4788</v>
      </c>
      <c r="G19" s="744">
        <v>43196841.306999996</v>
      </c>
      <c r="H19" s="744">
        <v>45354645.788099997</v>
      </c>
      <c r="I19" s="744">
        <v>262123217.5431</v>
      </c>
      <c r="J19" s="744">
        <v>127996293.30140001</v>
      </c>
      <c r="K19" s="744">
        <v>12708587.957699999</v>
      </c>
      <c r="L19" s="744">
        <v>54465269.843099996</v>
      </c>
      <c r="M19" s="744">
        <v>21598420.652800001</v>
      </c>
      <c r="N19" s="744">
        <v>45354645.788099997</v>
      </c>
      <c r="O19" s="744">
        <v>685095</v>
      </c>
      <c r="P19" s="747">
        <v>0.16555300000000001</v>
      </c>
      <c r="Q19" s="747">
        <v>0.19852700000000001</v>
      </c>
      <c r="R19" s="747">
        <v>0.115123</v>
      </c>
      <c r="S19" s="744">
        <v>110.903154</v>
      </c>
    </row>
    <row r="20" spans="1:19" ht="25.5">
      <c r="A20" s="741">
        <v>10.1</v>
      </c>
      <c r="B20" s="736" t="s">
        <v>1000</v>
      </c>
      <c r="C20" s="742">
        <v>0</v>
      </c>
      <c r="D20" s="742">
        <v>0</v>
      </c>
      <c r="E20" s="742">
        <v>0</v>
      </c>
      <c r="F20" s="742">
        <v>0</v>
      </c>
      <c r="G20" s="742">
        <v>0</v>
      </c>
      <c r="H20" s="742">
        <v>0</v>
      </c>
      <c r="I20" s="742">
        <v>0</v>
      </c>
      <c r="J20" s="742">
        <v>0</v>
      </c>
      <c r="K20" s="742">
        <v>0</v>
      </c>
      <c r="L20" s="742">
        <v>0</v>
      </c>
      <c r="M20" s="742">
        <v>0</v>
      </c>
      <c r="N20" s="742">
        <v>0</v>
      </c>
      <c r="O20" s="742">
        <v>0</v>
      </c>
      <c r="P20" s="745">
        <v>0</v>
      </c>
      <c r="Q20" s="745">
        <v>0</v>
      </c>
      <c r="R20" s="745">
        <v>0</v>
      </c>
      <c r="S20" s="742">
        <v>0</v>
      </c>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O43"/>
  <sheetViews>
    <sheetView zoomScale="85" zoomScaleNormal="85" workbookViewId="0">
      <pane xSplit="1" ySplit="5" topLeftCell="B6" activePane="bottomRight" state="frozen"/>
      <selection pane="topRight"/>
      <selection pane="bottomLeft"/>
      <selection pane="bottomRight" activeCell="C7" sqref="C7:H41"/>
    </sheetView>
  </sheetViews>
  <sheetFormatPr defaultRowHeight="15"/>
  <cols>
    <col min="1" max="1" width="9.5703125" style="2" bestFit="1" customWidth="1"/>
    <col min="2" max="2" width="55.140625" style="2" bestFit="1" customWidth="1"/>
    <col min="3" max="5" width="17" style="2" bestFit="1" customWidth="1"/>
    <col min="6" max="6" width="16" style="2" bestFit="1" customWidth="1"/>
    <col min="7" max="8" width="17" style="2" bestFit="1" customWidth="1"/>
    <col min="9" max="10" width="11.5703125" bestFit="1" customWidth="1"/>
    <col min="11" max="11" width="13.42578125" bestFit="1" customWidth="1"/>
    <col min="12" max="12" width="11.5703125" bestFit="1" customWidth="1"/>
    <col min="13" max="14" width="13.42578125" bestFit="1" customWidth="1"/>
  </cols>
  <sheetData>
    <row r="1" spans="1:15" s="716" customFormat="1" ht="15.75">
      <c r="A1" s="182" t="s">
        <v>188</v>
      </c>
      <c r="B1" s="715" t="str">
        <f>Info!C2</f>
        <v>სს თიბისი ბანკი</v>
      </c>
      <c r="C1" s="715"/>
      <c r="D1" s="715"/>
      <c r="E1" s="715"/>
      <c r="F1" s="715"/>
      <c r="G1" s="715"/>
      <c r="H1" s="715"/>
    </row>
    <row r="2" spans="1:15" s="716" customFormat="1" ht="15.75">
      <c r="A2" s="182" t="s">
        <v>189</v>
      </c>
      <c r="B2" s="694">
        <f>'1. key ratios'!B2</f>
        <v>44834</v>
      </c>
      <c r="C2" s="715"/>
      <c r="D2" s="715"/>
      <c r="E2" s="715"/>
      <c r="F2" s="715"/>
      <c r="G2" s="715"/>
      <c r="H2" s="715"/>
    </row>
    <row r="3" spans="1:15" ht="15.75">
      <c r="A3" s="16"/>
    </row>
    <row r="4" spans="1:15" ht="16.5" thickBot="1">
      <c r="A4" s="30" t="s">
        <v>405</v>
      </c>
      <c r="B4" s="68" t="s">
        <v>243</v>
      </c>
      <c r="C4" s="30"/>
      <c r="D4" s="31"/>
      <c r="E4" s="31"/>
      <c r="F4" s="32"/>
      <c r="G4" s="32"/>
      <c r="H4" s="33" t="s">
        <v>93</v>
      </c>
    </row>
    <row r="5" spans="1:15" ht="15.75">
      <c r="A5" s="34"/>
      <c r="B5" s="35"/>
      <c r="C5" s="770" t="s">
        <v>194</v>
      </c>
      <c r="D5" s="771"/>
      <c r="E5" s="772"/>
      <c r="F5" s="770" t="s">
        <v>195</v>
      </c>
      <c r="G5" s="771"/>
      <c r="H5" s="773"/>
    </row>
    <row r="6" spans="1:15" ht="15.75">
      <c r="A6" s="36" t="s">
        <v>26</v>
      </c>
      <c r="B6" s="37" t="s">
        <v>153</v>
      </c>
      <c r="C6" s="613" t="s">
        <v>27</v>
      </c>
      <c r="D6" s="613" t="s">
        <v>94</v>
      </c>
      <c r="E6" s="613" t="s">
        <v>68</v>
      </c>
      <c r="F6" s="613" t="s">
        <v>27</v>
      </c>
      <c r="G6" s="613" t="s">
        <v>94</v>
      </c>
      <c r="H6" s="614" t="s">
        <v>68</v>
      </c>
    </row>
    <row r="7" spans="1:15" ht="15.75">
      <c r="A7" s="36">
        <v>1</v>
      </c>
      <c r="B7" s="38" t="s">
        <v>154</v>
      </c>
      <c r="C7" s="595">
        <v>374335600.56</v>
      </c>
      <c r="D7" s="595">
        <v>612365997.62</v>
      </c>
      <c r="E7" s="615">
        <v>986701598.18000007</v>
      </c>
      <c r="F7" s="596">
        <v>308778060.35000002</v>
      </c>
      <c r="G7" s="597">
        <v>604957472.5</v>
      </c>
      <c r="H7" s="616">
        <v>913735532.85000002</v>
      </c>
      <c r="I7" s="622"/>
      <c r="J7" s="622"/>
      <c r="K7" s="622"/>
      <c r="L7" s="622"/>
      <c r="M7" s="622"/>
      <c r="N7" s="622"/>
      <c r="O7" s="622"/>
    </row>
    <row r="8" spans="1:15" ht="15.75">
      <c r="A8" s="36">
        <v>2</v>
      </c>
      <c r="B8" s="38" t="s">
        <v>155</v>
      </c>
      <c r="C8" s="595">
        <v>323579007.31999999</v>
      </c>
      <c r="D8" s="595">
        <v>2229516831.04</v>
      </c>
      <c r="E8" s="615">
        <v>2553095838.3600001</v>
      </c>
      <c r="F8" s="596">
        <v>359772281.73000002</v>
      </c>
      <c r="G8" s="597">
        <v>2102457200.1599998</v>
      </c>
      <c r="H8" s="616">
        <v>2462229481.8899999</v>
      </c>
      <c r="I8" s="622"/>
      <c r="J8" s="622"/>
      <c r="K8" s="622"/>
      <c r="L8" s="622"/>
      <c r="M8" s="622"/>
      <c r="N8" s="622"/>
    </row>
    <row r="9" spans="1:15" ht="15.75">
      <c r="A9" s="36">
        <v>3</v>
      </c>
      <c r="B9" s="38" t="s">
        <v>156</v>
      </c>
      <c r="C9" s="595">
        <v>33701290.630000003</v>
      </c>
      <c r="D9" s="595">
        <v>2285137653.25</v>
      </c>
      <c r="E9" s="615">
        <v>2318838943.8800001</v>
      </c>
      <c r="F9" s="596">
        <v>3536729.72</v>
      </c>
      <c r="G9" s="597">
        <v>582598692.25999999</v>
      </c>
      <c r="H9" s="616">
        <v>586135421.98000002</v>
      </c>
      <c r="I9" s="622"/>
      <c r="J9" s="622"/>
      <c r="K9" s="622"/>
      <c r="L9" s="622"/>
      <c r="M9" s="622"/>
      <c r="N9" s="622"/>
    </row>
    <row r="10" spans="1:15" ht="15.75">
      <c r="A10" s="36">
        <v>4</v>
      </c>
      <c r="B10" s="38" t="s">
        <v>185</v>
      </c>
      <c r="C10" s="595">
        <v>0</v>
      </c>
      <c r="D10" s="595">
        <v>0</v>
      </c>
      <c r="E10" s="615">
        <v>0</v>
      </c>
      <c r="F10" s="596">
        <v>0</v>
      </c>
      <c r="G10" s="597">
        <v>0</v>
      </c>
      <c r="H10" s="616">
        <v>0</v>
      </c>
      <c r="I10" s="622"/>
      <c r="J10" s="622"/>
      <c r="K10" s="622"/>
      <c r="L10" s="622"/>
      <c r="M10" s="622"/>
      <c r="N10" s="622"/>
    </row>
    <row r="11" spans="1:15" ht="15.75">
      <c r="A11" s="36">
        <v>5</v>
      </c>
      <c r="B11" s="38" t="s">
        <v>157</v>
      </c>
      <c r="C11" s="595">
        <v>2149773941.5799999</v>
      </c>
      <c r="D11" s="595">
        <v>323884119.81734395</v>
      </c>
      <c r="E11" s="615">
        <v>2473658061.3973436</v>
      </c>
      <c r="F11" s="596">
        <v>1815571874.6300001</v>
      </c>
      <c r="G11" s="597">
        <v>420449780.64957601</v>
      </c>
      <c r="H11" s="616">
        <v>2236021655.2795763</v>
      </c>
      <c r="I11" s="622"/>
      <c r="J11" s="622"/>
      <c r="K11" s="622"/>
      <c r="L11" s="622"/>
      <c r="M11" s="622"/>
      <c r="N11" s="622"/>
    </row>
    <row r="12" spans="1:15" ht="15.75">
      <c r="A12" s="36">
        <v>6.1</v>
      </c>
      <c r="B12" s="39" t="s">
        <v>158</v>
      </c>
      <c r="C12" s="595">
        <v>8662913993.3500004</v>
      </c>
      <c r="D12" s="595">
        <v>8106878281.5799999</v>
      </c>
      <c r="E12" s="615">
        <v>16769792274.93</v>
      </c>
      <c r="F12" s="596">
        <v>7121098739.3999996</v>
      </c>
      <c r="G12" s="597">
        <v>8604373420.4799995</v>
      </c>
      <c r="H12" s="616">
        <v>15725472159.879999</v>
      </c>
      <c r="I12" s="622"/>
      <c r="J12" s="622"/>
      <c r="K12" s="622"/>
      <c r="L12" s="622"/>
      <c r="M12" s="622"/>
      <c r="N12" s="622"/>
    </row>
    <row r="13" spans="1:15" ht="15.75">
      <c r="A13" s="36">
        <v>6.2</v>
      </c>
      <c r="B13" s="39" t="s">
        <v>159</v>
      </c>
      <c r="C13" s="595">
        <v>-308081945.45999998</v>
      </c>
      <c r="D13" s="595">
        <v>-328247583.38999999</v>
      </c>
      <c r="E13" s="615">
        <v>-636329528.8499999</v>
      </c>
      <c r="F13" s="596">
        <v>-296089958.72000003</v>
      </c>
      <c r="G13" s="597">
        <v>-448160828.60000002</v>
      </c>
      <c r="H13" s="616">
        <v>-744250787.32000005</v>
      </c>
      <c r="I13" s="622"/>
      <c r="J13" s="622"/>
      <c r="K13" s="622"/>
      <c r="L13" s="622"/>
      <c r="M13" s="622"/>
      <c r="N13" s="622"/>
    </row>
    <row r="14" spans="1:15" ht="15.75">
      <c r="A14" s="36">
        <v>6</v>
      </c>
      <c r="B14" s="38" t="s">
        <v>160</v>
      </c>
      <c r="C14" s="617">
        <v>8354832047.8900003</v>
      </c>
      <c r="D14" s="617">
        <v>7778630698.1899996</v>
      </c>
      <c r="E14" s="617">
        <v>16133462746.08</v>
      </c>
      <c r="F14" s="617">
        <v>6825008780.6799994</v>
      </c>
      <c r="G14" s="617">
        <v>8156212591.8799992</v>
      </c>
      <c r="H14" s="618">
        <v>14981221372.559998</v>
      </c>
      <c r="I14" s="622"/>
      <c r="J14" s="622"/>
      <c r="K14" s="622"/>
      <c r="L14" s="622"/>
      <c r="M14" s="622"/>
      <c r="N14" s="622"/>
    </row>
    <row r="15" spans="1:15" ht="15.75">
      <c r="A15" s="36">
        <v>7</v>
      </c>
      <c r="B15" s="38" t="s">
        <v>161</v>
      </c>
      <c r="C15" s="599">
        <v>170466943.22999996</v>
      </c>
      <c r="D15" s="599">
        <v>72208511.399999991</v>
      </c>
      <c r="E15" s="617">
        <v>242675454.62999994</v>
      </c>
      <c r="F15" s="601">
        <v>159021116.49000001</v>
      </c>
      <c r="G15" s="599">
        <v>116111808.76000001</v>
      </c>
      <c r="H15" s="618">
        <v>275132925.25</v>
      </c>
      <c r="I15" s="622"/>
      <c r="J15" s="622"/>
      <c r="K15" s="622"/>
      <c r="L15" s="622"/>
      <c r="M15" s="622"/>
      <c r="N15" s="622"/>
    </row>
    <row r="16" spans="1:15" ht="15.75">
      <c r="A16" s="36">
        <v>8</v>
      </c>
      <c r="B16" s="38" t="s">
        <v>162</v>
      </c>
      <c r="C16" s="599">
        <v>142489503.13</v>
      </c>
      <c r="D16" s="599">
        <v>0</v>
      </c>
      <c r="E16" s="617">
        <v>142489503.13</v>
      </c>
      <c r="F16" s="601">
        <v>113085200.88000001</v>
      </c>
      <c r="G16" s="599">
        <v>0</v>
      </c>
      <c r="H16" s="618">
        <v>113085200.88000001</v>
      </c>
      <c r="I16" s="622"/>
      <c r="J16" s="622"/>
      <c r="K16" s="622"/>
      <c r="L16" s="622"/>
      <c r="M16" s="622"/>
      <c r="N16" s="622"/>
    </row>
    <row r="17" spans="1:14" ht="15.75">
      <c r="A17" s="36">
        <v>9</v>
      </c>
      <c r="B17" s="38" t="s">
        <v>163</v>
      </c>
      <c r="C17" s="599">
        <v>26812147.109999999</v>
      </c>
      <c r="D17" s="599">
        <v>9163989.1487520002</v>
      </c>
      <c r="E17" s="617">
        <v>35976136.258752003</v>
      </c>
      <c r="F17" s="601">
        <v>25871898</v>
      </c>
      <c r="G17" s="599">
        <v>11920413.534412</v>
      </c>
      <c r="H17" s="618">
        <v>37792311.534411997</v>
      </c>
      <c r="I17" s="622"/>
      <c r="J17" s="622"/>
      <c r="K17" s="622"/>
      <c r="L17" s="622"/>
      <c r="M17" s="622"/>
      <c r="N17" s="622"/>
    </row>
    <row r="18" spans="1:14" ht="15.75">
      <c r="A18" s="36">
        <v>10</v>
      </c>
      <c r="B18" s="38" t="s">
        <v>164</v>
      </c>
      <c r="C18" s="599">
        <v>763783203.32000005</v>
      </c>
      <c r="D18" s="599">
        <v>0</v>
      </c>
      <c r="E18" s="617">
        <v>763783203.32000005</v>
      </c>
      <c r="F18" s="601">
        <v>653573472.48000002</v>
      </c>
      <c r="G18" s="599">
        <v>0</v>
      </c>
      <c r="H18" s="618">
        <v>653573472.48000002</v>
      </c>
      <c r="I18" s="622"/>
      <c r="J18" s="622"/>
      <c r="K18" s="622"/>
      <c r="L18" s="622"/>
      <c r="M18" s="622"/>
      <c r="N18" s="622"/>
    </row>
    <row r="19" spans="1:14" ht="15.75">
      <c r="A19" s="36">
        <v>11</v>
      </c>
      <c r="B19" s="38" t="s">
        <v>165</v>
      </c>
      <c r="C19" s="599">
        <v>518919325.66000009</v>
      </c>
      <c r="D19" s="599">
        <v>73655208.450959295</v>
      </c>
      <c r="E19" s="617">
        <v>592574534.11095941</v>
      </c>
      <c r="F19" s="601">
        <v>387130191.18000001</v>
      </c>
      <c r="G19" s="599">
        <v>329964294.97999996</v>
      </c>
      <c r="H19" s="618">
        <v>717094486.15999997</v>
      </c>
      <c r="I19" s="622"/>
      <c r="J19" s="622"/>
      <c r="K19" s="622"/>
      <c r="L19" s="622"/>
      <c r="M19" s="622"/>
      <c r="N19" s="622"/>
    </row>
    <row r="20" spans="1:14" ht="15.75">
      <c r="A20" s="36">
        <v>12</v>
      </c>
      <c r="B20" s="40" t="s">
        <v>166</v>
      </c>
      <c r="C20" s="617">
        <v>12858693010.43</v>
      </c>
      <c r="D20" s="617">
        <v>13384563008.917053</v>
      </c>
      <c r="E20" s="617">
        <v>26243256019.347054</v>
      </c>
      <c r="F20" s="617">
        <v>10651349606.139999</v>
      </c>
      <c r="G20" s="617">
        <v>12324672254.723988</v>
      </c>
      <c r="H20" s="618">
        <v>22976021860.863987</v>
      </c>
      <c r="I20" s="622"/>
      <c r="J20" s="622"/>
      <c r="K20" s="622"/>
      <c r="L20" s="622"/>
      <c r="M20" s="622"/>
      <c r="N20" s="622"/>
    </row>
    <row r="21" spans="1:14" ht="15.75">
      <c r="A21" s="36"/>
      <c r="B21" s="37" t="s">
        <v>183</v>
      </c>
      <c r="C21" s="619"/>
      <c r="D21" s="619"/>
      <c r="E21" s="619"/>
      <c r="F21" s="620"/>
      <c r="G21" s="619"/>
      <c r="H21" s="621"/>
      <c r="I21" s="622"/>
      <c r="J21" s="622"/>
      <c r="K21" s="622"/>
      <c r="L21" s="622"/>
      <c r="M21" s="622"/>
      <c r="N21" s="622"/>
    </row>
    <row r="22" spans="1:14" ht="15.75">
      <c r="A22" s="36">
        <v>13</v>
      </c>
      <c r="B22" s="38" t="s">
        <v>167</v>
      </c>
      <c r="C22" s="599">
        <v>15397565.52</v>
      </c>
      <c r="D22" s="599">
        <v>486585728.25</v>
      </c>
      <c r="E22" s="617">
        <v>501983293.76999998</v>
      </c>
      <c r="F22" s="601">
        <v>34985384.810000002</v>
      </c>
      <c r="G22" s="599">
        <v>201182139.25</v>
      </c>
      <c r="H22" s="618">
        <v>236167524.06</v>
      </c>
      <c r="I22" s="622"/>
      <c r="J22" s="622"/>
      <c r="K22" s="622"/>
      <c r="L22" s="622"/>
      <c r="M22" s="622"/>
      <c r="N22" s="622"/>
    </row>
    <row r="23" spans="1:14" ht="15.75">
      <c r="A23" s="36">
        <v>14</v>
      </c>
      <c r="B23" s="38" t="s">
        <v>168</v>
      </c>
      <c r="C23" s="599">
        <v>2203421222.8800001</v>
      </c>
      <c r="D23" s="599">
        <v>2806806782.1900001</v>
      </c>
      <c r="E23" s="617">
        <v>5010228005.0699997</v>
      </c>
      <c r="F23" s="601">
        <v>2070327820.6500001</v>
      </c>
      <c r="G23" s="599">
        <v>2538640976.23</v>
      </c>
      <c r="H23" s="618">
        <v>4608968796.8800001</v>
      </c>
      <c r="I23" s="622"/>
      <c r="J23" s="622"/>
      <c r="K23" s="622"/>
      <c r="L23" s="622"/>
      <c r="M23" s="622"/>
      <c r="N23" s="622"/>
    </row>
    <row r="24" spans="1:14" ht="15.75">
      <c r="A24" s="36">
        <v>15</v>
      </c>
      <c r="B24" s="38" t="s">
        <v>169</v>
      </c>
      <c r="C24" s="599">
        <v>1830735704.1300001</v>
      </c>
      <c r="D24" s="599">
        <v>3972036385.8299999</v>
      </c>
      <c r="E24" s="617">
        <v>5802772089.96</v>
      </c>
      <c r="F24" s="601">
        <v>1185474161.3600001</v>
      </c>
      <c r="G24" s="599">
        <v>3354799668.2600002</v>
      </c>
      <c r="H24" s="618">
        <v>4540273829.6200008</v>
      </c>
      <c r="I24" s="622"/>
      <c r="J24" s="622"/>
      <c r="K24" s="622"/>
      <c r="L24" s="622"/>
      <c r="M24" s="622"/>
      <c r="N24" s="622"/>
    </row>
    <row r="25" spans="1:14" ht="15.75">
      <c r="A25" s="36">
        <v>16</v>
      </c>
      <c r="B25" s="38" t="s">
        <v>170</v>
      </c>
      <c r="C25" s="599">
        <v>3413810814.1899996</v>
      </c>
      <c r="D25" s="599">
        <v>2604607537.1700001</v>
      </c>
      <c r="E25" s="617">
        <v>6018418351.3599997</v>
      </c>
      <c r="F25" s="601">
        <v>1950334558.8000002</v>
      </c>
      <c r="G25" s="599">
        <v>3276701221.8699999</v>
      </c>
      <c r="H25" s="618">
        <v>5227035780.6700001</v>
      </c>
      <c r="I25" s="622"/>
      <c r="J25" s="622"/>
      <c r="K25" s="622"/>
      <c r="L25" s="622"/>
      <c r="M25" s="622"/>
      <c r="N25" s="622"/>
    </row>
    <row r="26" spans="1:14" ht="15.75">
      <c r="A26" s="36">
        <v>17</v>
      </c>
      <c r="B26" s="38" t="s">
        <v>171</v>
      </c>
      <c r="C26" s="619">
        <v>0</v>
      </c>
      <c r="D26" s="619">
        <v>692049680.08000004</v>
      </c>
      <c r="E26" s="617">
        <v>692049680.08000004</v>
      </c>
      <c r="F26" s="620">
        <v>0</v>
      </c>
      <c r="G26" s="619">
        <v>931412082.90999997</v>
      </c>
      <c r="H26" s="618">
        <v>931412082.90999997</v>
      </c>
      <c r="I26" s="622"/>
      <c r="J26" s="622"/>
      <c r="K26" s="622"/>
      <c r="L26" s="622"/>
      <c r="M26" s="622"/>
      <c r="N26" s="622"/>
    </row>
    <row r="27" spans="1:14" ht="15.75">
      <c r="A27" s="36">
        <v>18</v>
      </c>
      <c r="B27" s="38" t="s">
        <v>172</v>
      </c>
      <c r="C27" s="599">
        <v>1740174612.98</v>
      </c>
      <c r="D27" s="599">
        <v>1144699650.0130882</v>
      </c>
      <c r="E27" s="617">
        <v>2884874262.9930882</v>
      </c>
      <c r="F27" s="601">
        <v>2020448365.3600001</v>
      </c>
      <c r="G27" s="599">
        <v>868352387.52789998</v>
      </c>
      <c r="H27" s="618">
        <v>2888800752.8879004</v>
      </c>
      <c r="I27" s="622"/>
      <c r="J27" s="622"/>
      <c r="K27" s="622"/>
      <c r="L27" s="622"/>
      <c r="M27" s="622"/>
      <c r="N27" s="622"/>
    </row>
    <row r="28" spans="1:14" ht="15.75">
      <c r="A28" s="36">
        <v>19</v>
      </c>
      <c r="B28" s="38" t="s">
        <v>173</v>
      </c>
      <c r="C28" s="599">
        <v>299559698.25</v>
      </c>
      <c r="D28" s="599">
        <v>46488945.519999996</v>
      </c>
      <c r="E28" s="617">
        <v>346048643.76999998</v>
      </c>
      <c r="F28" s="601">
        <v>30011408.690000005</v>
      </c>
      <c r="G28" s="599">
        <v>76159535.090000004</v>
      </c>
      <c r="H28" s="618">
        <v>106170943.78</v>
      </c>
      <c r="I28" s="622"/>
      <c r="J28" s="622"/>
      <c r="K28" s="622"/>
      <c r="L28" s="622"/>
      <c r="M28" s="622"/>
      <c r="N28" s="622"/>
    </row>
    <row r="29" spans="1:14" ht="15.75">
      <c r="A29" s="36">
        <v>20</v>
      </c>
      <c r="B29" s="38" t="s">
        <v>95</v>
      </c>
      <c r="C29" s="599">
        <v>206031052.36000001</v>
      </c>
      <c r="D29" s="599">
        <v>190755042.60000002</v>
      </c>
      <c r="E29" s="617">
        <v>396786094.96000004</v>
      </c>
      <c r="F29" s="601">
        <v>307007392.72000003</v>
      </c>
      <c r="G29" s="599">
        <v>303075525.46000004</v>
      </c>
      <c r="H29" s="618">
        <v>610082918.18000007</v>
      </c>
      <c r="I29" s="622"/>
      <c r="J29" s="622"/>
      <c r="K29" s="622"/>
      <c r="L29" s="622"/>
      <c r="M29" s="622"/>
      <c r="N29" s="622"/>
    </row>
    <row r="30" spans="1:14" ht="15.75">
      <c r="A30" s="36">
        <v>21</v>
      </c>
      <c r="B30" s="38" t="s">
        <v>174</v>
      </c>
      <c r="C30" s="599">
        <v>0</v>
      </c>
      <c r="D30" s="599">
        <v>1148539520</v>
      </c>
      <c r="E30" s="617">
        <v>1148539520</v>
      </c>
      <c r="F30" s="601">
        <v>0</v>
      </c>
      <c r="G30" s="599">
        <v>983994280</v>
      </c>
      <c r="H30" s="618">
        <v>983994280</v>
      </c>
      <c r="I30" s="622"/>
      <c r="J30" s="622"/>
      <c r="K30" s="622"/>
      <c r="L30" s="622"/>
      <c r="M30" s="622"/>
      <c r="N30" s="622"/>
    </row>
    <row r="31" spans="1:14" ht="15.75">
      <c r="A31" s="36">
        <v>22</v>
      </c>
      <c r="B31" s="40" t="s">
        <v>175</v>
      </c>
      <c r="C31" s="617">
        <v>9709130670.3099995</v>
      </c>
      <c r="D31" s="617">
        <v>13092569271.65309</v>
      </c>
      <c r="E31" s="617">
        <v>22801699941.963089</v>
      </c>
      <c r="F31" s="617">
        <v>7598589092.3900013</v>
      </c>
      <c r="G31" s="617">
        <v>12534317816.5979</v>
      </c>
      <c r="H31" s="618">
        <v>20132906908.9879</v>
      </c>
      <c r="I31" s="622"/>
      <c r="J31" s="622"/>
      <c r="K31" s="622"/>
      <c r="L31" s="622"/>
      <c r="M31" s="622"/>
      <c r="N31" s="622"/>
    </row>
    <row r="32" spans="1:14" ht="15.75">
      <c r="A32" s="36"/>
      <c r="B32" s="37" t="s">
        <v>184</v>
      </c>
      <c r="C32" s="619"/>
      <c r="D32" s="619"/>
      <c r="E32" s="599"/>
      <c r="F32" s="620"/>
      <c r="G32" s="619"/>
      <c r="H32" s="621"/>
      <c r="I32" s="622"/>
      <c r="J32" s="622"/>
      <c r="K32" s="622"/>
      <c r="L32" s="622"/>
      <c r="M32" s="622"/>
      <c r="N32" s="622"/>
    </row>
    <row r="33" spans="1:14" ht="15.75">
      <c r="A33" s="36">
        <v>23</v>
      </c>
      <c r="B33" s="38" t="s">
        <v>176</v>
      </c>
      <c r="C33" s="599">
        <v>21015907.600000001</v>
      </c>
      <c r="D33" s="619">
        <v>0</v>
      </c>
      <c r="E33" s="617">
        <v>21015907.600000001</v>
      </c>
      <c r="F33" s="601">
        <v>21015907.600000001</v>
      </c>
      <c r="G33" s="619">
        <v>0</v>
      </c>
      <c r="H33" s="618">
        <v>21015907.600000001</v>
      </c>
      <c r="I33" s="622"/>
      <c r="J33" s="622"/>
      <c r="K33" s="622"/>
      <c r="L33" s="622"/>
      <c r="M33" s="622"/>
      <c r="N33" s="622"/>
    </row>
    <row r="34" spans="1:14" ht="15.75">
      <c r="A34" s="36">
        <v>24</v>
      </c>
      <c r="B34" s="38" t="s">
        <v>177</v>
      </c>
      <c r="C34" s="599">
        <v>0</v>
      </c>
      <c r="D34" s="619">
        <v>0</v>
      </c>
      <c r="E34" s="617">
        <v>0</v>
      </c>
      <c r="F34" s="601">
        <v>0</v>
      </c>
      <c r="G34" s="619">
        <v>0</v>
      </c>
      <c r="H34" s="618">
        <v>0</v>
      </c>
      <c r="I34" s="622"/>
      <c r="J34" s="622"/>
      <c r="K34" s="622"/>
      <c r="L34" s="622"/>
      <c r="M34" s="622"/>
      <c r="N34" s="622"/>
    </row>
    <row r="35" spans="1:14" ht="15.75">
      <c r="A35" s="36">
        <v>25</v>
      </c>
      <c r="B35" s="39" t="s">
        <v>178</v>
      </c>
      <c r="C35" s="599">
        <v>0</v>
      </c>
      <c r="D35" s="619">
        <v>0</v>
      </c>
      <c r="E35" s="617">
        <v>0</v>
      </c>
      <c r="F35" s="601">
        <v>0</v>
      </c>
      <c r="G35" s="619">
        <v>0</v>
      </c>
      <c r="H35" s="618">
        <v>0</v>
      </c>
      <c r="I35" s="622"/>
      <c r="J35" s="622"/>
      <c r="K35" s="622"/>
      <c r="L35" s="622"/>
      <c r="M35" s="622"/>
      <c r="N35" s="622"/>
    </row>
    <row r="36" spans="1:14" ht="15.75">
      <c r="A36" s="36">
        <v>26</v>
      </c>
      <c r="B36" s="38" t="s">
        <v>179</v>
      </c>
      <c r="C36" s="599">
        <v>527732586.50999999</v>
      </c>
      <c r="D36" s="619">
        <v>0</v>
      </c>
      <c r="E36" s="617">
        <v>527732586.50999999</v>
      </c>
      <c r="F36" s="601">
        <v>526703777.84000003</v>
      </c>
      <c r="G36" s="619">
        <v>0</v>
      </c>
      <c r="H36" s="618">
        <v>526703777.84000003</v>
      </c>
      <c r="I36" s="622"/>
      <c r="J36" s="622"/>
      <c r="K36" s="622"/>
      <c r="L36" s="622"/>
      <c r="M36" s="622"/>
      <c r="N36" s="622"/>
    </row>
    <row r="37" spans="1:14" ht="15.75">
      <c r="A37" s="36">
        <v>27</v>
      </c>
      <c r="B37" s="38" t="s">
        <v>180</v>
      </c>
      <c r="C37" s="599">
        <v>0</v>
      </c>
      <c r="D37" s="619">
        <v>0</v>
      </c>
      <c r="E37" s="617">
        <v>0</v>
      </c>
      <c r="F37" s="601">
        <v>0</v>
      </c>
      <c r="G37" s="619">
        <v>0</v>
      </c>
      <c r="H37" s="618">
        <v>0</v>
      </c>
      <c r="I37" s="622"/>
      <c r="J37" s="622"/>
      <c r="K37" s="622"/>
      <c r="L37" s="622"/>
      <c r="M37" s="622"/>
      <c r="N37" s="622"/>
    </row>
    <row r="38" spans="1:14" ht="15.75">
      <c r="A38" s="36">
        <v>28</v>
      </c>
      <c r="B38" s="38" t="s">
        <v>181</v>
      </c>
      <c r="C38" s="599">
        <v>2892654530.9200001</v>
      </c>
      <c r="D38" s="619">
        <v>0</v>
      </c>
      <c r="E38" s="617">
        <v>2892654530.9200001</v>
      </c>
      <c r="F38" s="601">
        <v>2295201164.46</v>
      </c>
      <c r="G38" s="619">
        <v>0</v>
      </c>
      <c r="H38" s="618">
        <v>2295201164.46</v>
      </c>
      <c r="I38" s="622"/>
      <c r="J38" s="622"/>
      <c r="K38" s="622"/>
      <c r="L38" s="622"/>
      <c r="M38" s="622"/>
      <c r="N38" s="622"/>
    </row>
    <row r="39" spans="1:14" ht="15.75">
      <c r="A39" s="36">
        <v>29</v>
      </c>
      <c r="B39" s="38" t="s">
        <v>196</v>
      </c>
      <c r="C39" s="599">
        <v>153051.93000000002</v>
      </c>
      <c r="D39" s="619">
        <v>0</v>
      </c>
      <c r="E39" s="617">
        <v>153051.93000000002</v>
      </c>
      <c r="F39" s="601">
        <v>194101.82</v>
      </c>
      <c r="G39" s="619">
        <v>0</v>
      </c>
      <c r="H39" s="618">
        <v>194101.82</v>
      </c>
      <c r="I39" s="622"/>
      <c r="J39" s="622"/>
      <c r="K39" s="622"/>
      <c r="L39" s="622"/>
      <c r="M39" s="622"/>
      <c r="N39" s="622"/>
    </row>
    <row r="40" spans="1:14" ht="15.75">
      <c r="A40" s="36">
        <v>30</v>
      </c>
      <c r="B40" s="40" t="s">
        <v>182</v>
      </c>
      <c r="C40" s="599">
        <v>3441556076.96</v>
      </c>
      <c r="D40" s="619">
        <v>0</v>
      </c>
      <c r="E40" s="617">
        <v>3441556076.96</v>
      </c>
      <c r="F40" s="601">
        <v>2843114951.7200003</v>
      </c>
      <c r="G40" s="619">
        <v>0</v>
      </c>
      <c r="H40" s="618">
        <v>2843114951.7200003</v>
      </c>
      <c r="I40" s="622"/>
      <c r="J40" s="622"/>
      <c r="K40" s="622"/>
      <c r="L40" s="622"/>
      <c r="M40" s="622"/>
      <c r="N40" s="622"/>
    </row>
    <row r="41" spans="1:14" ht="16.5" thickBot="1">
      <c r="A41" s="41">
        <v>31</v>
      </c>
      <c r="B41" s="42" t="s">
        <v>197</v>
      </c>
      <c r="C41" s="604">
        <v>13150686747.27</v>
      </c>
      <c r="D41" s="604">
        <v>13092569271.65309</v>
      </c>
      <c r="E41" s="604">
        <v>26243256018.923088</v>
      </c>
      <c r="F41" s="604">
        <v>10441704044.110001</v>
      </c>
      <c r="G41" s="604">
        <v>12534317816.5979</v>
      </c>
      <c r="H41" s="605">
        <v>22976021860.707901</v>
      </c>
      <c r="I41" s="622"/>
      <c r="J41" s="622"/>
      <c r="K41" s="622"/>
      <c r="L41" s="622"/>
      <c r="M41" s="622"/>
      <c r="N41" s="622"/>
    </row>
    <row r="43" spans="1:14">
      <c r="B43" s="43"/>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B186" zoomScale="85" zoomScaleNormal="85" workbookViewId="0">
      <selection activeCell="B72" sqref="B72:C72"/>
    </sheetView>
  </sheetViews>
  <sheetFormatPr defaultColWidth="43.5703125" defaultRowHeight="11.25"/>
  <cols>
    <col min="1" max="1" width="5.42578125" style="221" customWidth="1"/>
    <col min="2" max="2" width="66.140625" style="222" customWidth="1"/>
    <col min="3" max="3" width="131.42578125" style="223" customWidth="1"/>
    <col min="4" max="5" width="10.42578125" style="214" customWidth="1"/>
    <col min="6" max="16384" width="43.5703125" style="214"/>
  </cols>
  <sheetData>
    <row r="1" spans="1:3" ht="12.75" thickTop="1" thickBot="1">
      <c r="A1" s="884" t="s">
        <v>325</v>
      </c>
      <c r="B1" s="885"/>
      <c r="C1" s="886"/>
    </row>
    <row r="2" spans="1:3" ht="26.25" customHeight="1">
      <c r="A2" s="535"/>
      <c r="B2" s="887" t="s">
        <v>326</v>
      </c>
      <c r="C2" s="887"/>
    </row>
    <row r="3" spans="1:3" s="219" customFormat="1" ht="11.25" customHeight="1">
      <c r="A3" s="218"/>
      <c r="B3" s="887" t="s">
        <v>418</v>
      </c>
      <c r="C3" s="887"/>
    </row>
    <row r="4" spans="1:3" ht="12" customHeight="1" thickBot="1">
      <c r="A4" s="888" t="s">
        <v>422</v>
      </c>
      <c r="B4" s="889"/>
      <c r="C4" s="890"/>
    </row>
    <row r="5" spans="1:3" ht="12" thickTop="1">
      <c r="A5" s="215"/>
      <c r="B5" s="891" t="s">
        <v>327</v>
      </c>
      <c r="C5" s="892"/>
    </row>
    <row r="6" spans="1:3">
      <c r="A6" s="535"/>
      <c r="B6" s="878" t="s">
        <v>419</v>
      </c>
      <c r="C6" s="879"/>
    </row>
    <row r="7" spans="1:3">
      <c r="A7" s="535"/>
      <c r="B7" s="878" t="s">
        <v>328</v>
      </c>
      <c r="C7" s="879"/>
    </row>
    <row r="8" spans="1:3">
      <c r="A8" s="535"/>
      <c r="B8" s="878" t="s">
        <v>420</v>
      </c>
      <c r="C8" s="879"/>
    </row>
    <row r="9" spans="1:3">
      <c r="A9" s="535"/>
      <c r="B9" s="880" t="s">
        <v>421</v>
      </c>
      <c r="C9" s="881"/>
    </row>
    <row r="10" spans="1:3">
      <c r="A10" s="535"/>
      <c r="B10" s="882" t="s">
        <v>329</v>
      </c>
      <c r="C10" s="883" t="s">
        <v>329</v>
      </c>
    </row>
    <row r="11" spans="1:3">
      <c r="A11" s="535"/>
      <c r="B11" s="882" t="s">
        <v>330</v>
      </c>
      <c r="C11" s="883" t="s">
        <v>330</v>
      </c>
    </row>
    <row r="12" spans="1:3">
      <c r="A12" s="535"/>
      <c r="B12" s="882" t="s">
        <v>331</v>
      </c>
      <c r="C12" s="883" t="s">
        <v>331</v>
      </c>
    </row>
    <row r="13" spans="1:3">
      <c r="A13" s="535"/>
      <c r="B13" s="882" t="s">
        <v>332</v>
      </c>
      <c r="C13" s="883" t="s">
        <v>332</v>
      </c>
    </row>
    <row r="14" spans="1:3">
      <c r="A14" s="535"/>
      <c r="B14" s="882" t="s">
        <v>333</v>
      </c>
      <c r="C14" s="883" t="s">
        <v>333</v>
      </c>
    </row>
    <row r="15" spans="1:3" ht="21.75" customHeight="1">
      <c r="A15" s="535"/>
      <c r="B15" s="882" t="s">
        <v>334</v>
      </c>
      <c r="C15" s="883" t="s">
        <v>334</v>
      </c>
    </row>
    <row r="16" spans="1:3">
      <c r="A16" s="535"/>
      <c r="B16" s="882" t="s">
        <v>335</v>
      </c>
      <c r="C16" s="883" t="s">
        <v>336</v>
      </c>
    </row>
    <row r="17" spans="1:3">
      <c r="A17" s="535"/>
      <c r="B17" s="882" t="s">
        <v>337</v>
      </c>
      <c r="C17" s="883" t="s">
        <v>338</v>
      </c>
    </row>
    <row r="18" spans="1:3">
      <c r="A18" s="535"/>
      <c r="B18" s="882" t="s">
        <v>339</v>
      </c>
      <c r="C18" s="883" t="s">
        <v>340</v>
      </c>
    </row>
    <row r="19" spans="1:3">
      <c r="A19" s="535"/>
      <c r="B19" s="882" t="s">
        <v>341</v>
      </c>
      <c r="C19" s="883" t="s">
        <v>341</v>
      </c>
    </row>
    <row r="20" spans="1:3">
      <c r="A20" s="535"/>
      <c r="B20" s="882" t="s">
        <v>342</v>
      </c>
      <c r="C20" s="883" t="s">
        <v>342</v>
      </c>
    </row>
    <row r="21" spans="1:3">
      <c r="A21" s="535"/>
      <c r="B21" s="882" t="s">
        <v>343</v>
      </c>
      <c r="C21" s="883" t="s">
        <v>343</v>
      </c>
    </row>
    <row r="22" spans="1:3" ht="23.25" customHeight="1">
      <c r="A22" s="535"/>
      <c r="B22" s="882" t="s">
        <v>344</v>
      </c>
      <c r="C22" s="883" t="s">
        <v>345</v>
      </c>
    </row>
    <row r="23" spans="1:3">
      <c r="A23" s="535"/>
      <c r="B23" s="882" t="s">
        <v>346</v>
      </c>
      <c r="C23" s="883" t="s">
        <v>346</v>
      </c>
    </row>
    <row r="24" spans="1:3">
      <c r="A24" s="535"/>
      <c r="B24" s="882" t="s">
        <v>347</v>
      </c>
      <c r="C24" s="883" t="s">
        <v>348</v>
      </c>
    </row>
    <row r="25" spans="1:3" ht="12" thickBot="1">
      <c r="A25" s="216"/>
      <c r="B25" s="895" t="s">
        <v>349</v>
      </c>
      <c r="C25" s="896"/>
    </row>
    <row r="26" spans="1:3" ht="12.75" thickTop="1" thickBot="1">
      <c r="A26" s="888" t="s">
        <v>432</v>
      </c>
      <c r="B26" s="889"/>
      <c r="C26" s="890"/>
    </row>
    <row r="27" spans="1:3" ht="12.75" thickTop="1" thickBot="1">
      <c r="A27" s="217"/>
      <c r="B27" s="897" t="s">
        <v>350</v>
      </c>
      <c r="C27" s="898"/>
    </row>
    <row r="28" spans="1:3" ht="12.75" thickTop="1" thickBot="1">
      <c r="A28" s="888" t="s">
        <v>423</v>
      </c>
      <c r="B28" s="889"/>
      <c r="C28" s="890"/>
    </row>
    <row r="29" spans="1:3" ht="12" thickTop="1">
      <c r="A29" s="215"/>
      <c r="B29" s="899" t="s">
        <v>351</v>
      </c>
      <c r="C29" s="900" t="s">
        <v>352</v>
      </c>
    </row>
    <row r="30" spans="1:3">
      <c r="A30" s="535"/>
      <c r="B30" s="893" t="s">
        <v>353</v>
      </c>
      <c r="C30" s="894" t="s">
        <v>354</v>
      </c>
    </row>
    <row r="31" spans="1:3">
      <c r="A31" s="535"/>
      <c r="B31" s="893" t="s">
        <v>355</v>
      </c>
      <c r="C31" s="894" t="s">
        <v>356</v>
      </c>
    </row>
    <row r="32" spans="1:3">
      <c r="A32" s="535"/>
      <c r="B32" s="893" t="s">
        <v>357</v>
      </c>
      <c r="C32" s="894" t="s">
        <v>358</v>
      </c>
    </row>
    <row r="33" spans="1:3">
      <c r="A33" s="535"/>
      <c r="B33" s="893" t="s">
        <v>359</v>
      </c>
      <c r="C33" s="894" t="s">
        <v>360</v>
      </c>
    </row>
    <row r="34" spans="1:3">
      <c r="A34" s="535"/>
      <c r="B34" s="893" t="s">
        <v>361</v>
      </c>
      <c r="C34" s="894" t="s">
        <v>362</v>
      </c>
    </row>
    <row r="35" spans="1:3" ht="23.25" customHeight="1">
      <c r="A35" s="535"/>
      <c r="B35" s="893" t="s">
        <v>363</v>
      </c>
      <c r="C35" s="894" t="s">
        <v>364</v>
      </c>
    </row>
    <row r="36" spans="1:3" ht="24" customHeight="1">
      <c r="A36" s="535"/>
      <c r="B36" s="893" t="s">
        <v>365</v>
      </c>
      <c r="C36" s="894" t="s">
        <v>366</v>
      </c>
    </row>
    <row r="37" spans="1:3" ht="24.75" customHeight="1">
      <c r="A37" s="535"/>
      <c r="B37" s="893" t="s">
        <v>367</v>
      </c>
      <c r="C37" s="894" t="s">
        <v>368</v>
      </c>
    </row>
    <row r="38" spans="1:3" ht="23.25" customHeight="1">
      <c r="A38" s="535"/>
      <c r="B38" s="893" t="s">
        <v>424</v>
      </c>
      <c r="C38" s="894" t="s">
        <v>369</v>
      </c>
    </row>
    <row r="39" spans="1:3" ht="39.75" customHeight="1">
      <c r="A39" s="535"/>
      <c r="B39" s="882" t="s">
        <v>438</v>
      </c>
      <c r="C39" s="883" t="s">
        <v>370</v>
      </c>
    </row>
    <row r="40" spans="1:3" ht="12" customHeight="1">
      <c r="A40" s="535"/>
      <c r="B40" s="893" t="s">
        <v>371</v>
      </c>
      <c r="C40" s="894" t="s">
        <v>372</v>
      </c>
    </row>
    <row r="41" spans="1:3" ht="27" customHeight="1" thickBot="1">
      <c r="A41" s="216"/>
      <c r="B41" s="903" t="s">
        <v>373</v>
      </c>
      <c r="C41" s="904" t="s">
        <v>374</v>
      </c>
    </row>
    <row r="42" spans="1:3" ht="12.75" thickTop="1" thickBot="1">
      <c r="A42" s="888" t="s">
        <v>425</v>
      </c>
      <c r="B42" s="889"/>
      <c r="C42" s="890"/>
    </row>
    <row r="43" spans="1:3" ht="12" thickTop="1">
      <c r="A43" s="215"/>
      <c r="B43" s="891" t="s">
        <v>461</v>
      </c>
      <c r="C43" s="892" t="s">
        <v>375</v>
      </c>
    </row>
    <row r="44" spans="1:3">
      <c r="A44" s="535"/>
      <c r="B44" s="878" t="s">
        <v>460</v>
      </c>
      <c r="C44" s="879"/>
    </row>
    <row r="45" spans="1:3" ht="23.25" customHeight="1" thickBot="1">
      <c r="A45" s="216"/>
      <c r="B45" s="901" t="s">
        <v>376</v>
      </c>
      <c r="C45" s="902" t="s">
        <v>377</v>
      </c>
    </row>
    <row r="46" spans="1:3" ht="11.25" customHeight="1" thickTop="1" thickBot="1">
      <c r="A46" s="888" t="s">
        <v>426</v>
      </c>
      <c r="B46" s="889"/>
      <c r="C46" s="890"/>
    </row>
    <row r="47" spans="1:3" ht="26.25" customHeight="1" thickTop="1">
      <c r="A47" s="535"/>
      <c r="B47" s="878" t="s">
        <v>427</v>
      </c>
      <c r="C47" s="879"/>
    </row>
    <row r="48" spans="1:3" ht="12" thickBot="1">
      <c r="A48" s="888" t="s">
        <v>428</v>
      </c>
      <c r="B48" s="889"/>
      <c r="C48" s="890"/>
    </row>
    <row r="49" spans="1:3" ht="12" thickTop="1">
      <c r="A49" s="215"/>
      <c r="B49" s="891" t="s">
        <v>378</v>
      </c>
      <c r="C49" s="892" t="s">
        <v>378</v>
      </c>
    </row>
    <row r="50" spans="1:3" ht="11.25" customHeight="1">
      <c r="A50" s="535"/>
      <c r="B50" s="878" t="s">
        <v>379</v>
      </c>
      <c r="C50" s="879" t="s">
        <v>379</v>
      </c>
    </row>
    <row r="51" spans="1:3">
      <c r="A51" s="535"/>
      <c r="B51" s="878" t="s">
        <v>380</v>
      </c>
      <c r="C51" s="879" t="s">
        <v>380</v>
      </c>
    </row>
    <row r="52" spans="1:3" ht="11.25" customHeight="1">
      <c r="A52" s="535"/>
      <c r="B52" s="878" t="s">
        <v>487</v>
      </c>
      <c r="C52" s="879" t="s">
        <v>381</v>
      </c>
    </row>
    <row r="53" spans="1:3" ht="33.6" customHeight="1">
      <c r="A53" s="535"/>
      <c r="B53" s="878" t="s">
        <v>382</v>
      </c>
      <c r="C53" s="879" t="s">
        <v>382</v>
      </c>
    </row>
    <row r="54" spans="1:3" ht="11.25" customHeight="1">
      <c r="A54" s="535"/>
      <c r="B54" s="878" t="s">
        <v>481</v>
      </c>
      <c r="C54" s="879" t="s">
        <v>383</v>
      </c>
    </row>
    <row r="55" spans="1:3" ht="11.25" customHeight="1" thickBot="1">
      <c r="A55" s="888" t="s">
        <v>429</v>
      </c>
      <c r="B55" s="889"/>
      <c r="C55" s="890"/>
    </row>
    <row r="56" spans="1:3" ht="12" thickTop="1">
      <c r="A56" s="215"/>
      <c r="B56" s="891" t="s">
        <v>378</v>
      </c>
      <c r="C56" s="892" t="s">
        <v>378</v>
      </c>
    </row>
    <row r="57" spans="1:3">
      <c r="A57" s="535"/>
      <c r="B57" s="878" t="s">
        <v>384</v>
      </c>
      <c r="C57" s="879" t="s">
        <v>384</v>
      </c>
    </row>
    <row r="58" spans="1:3">
      <c r="A58" s="535"/>
      <c r="B58" s="878" t="s">
        <v>435</v>
      </c>
      <c r="C58" s="879" t="s">
        <v>385</v>
      </c>
    </row>
    <row r="59" spans="1:3">
      <c r="A59" s="535"/>
      <c r="B59" s="878" t="s">
        <v>386</v>
      </c>
      <c r="C59" s="879" t="s">
        <v>386</v>
      </c>
    </row>
    <row r="60" spans="1:3">
      <c r="A60" s="535"/>
      <c r="B60" s="878" t="s">
        <v>387</v>
      </c>
      <c r="C60" s="879" t="s">
        <v>387</v>
      </c>
    </row>
    <row r="61" spans="1:3">
      <c r="A61" s="535"/>
      <c r="B61" s="878" t="s">
        <v>388</v>
      </c>
      <c r="C61" s="879" t="s">
        <v>388</v>
      </c>
    </row>
    <row r="62" spans="1:3">
      <c r="A62" s="535"/>
      <c r="B62" s="878" t="s">
        <v>436</v>
      </c>
      <c r="C62" s="879" t="s">
        <v>389</v>
      </c>
    </row>
    <row r="63" spans="1:3">
      <c r="A63" s="535"/>
      <c r="B63" s="878" t="s">
        <v>390</v>
      </c>
      <c r="C63" s="879" t="s">
        <v>390</v>
      </c>
    </row>
    <row r="64" spans="1:3" ht="12" thickBot="1">
      <c r="A64" s="216"/>
      <c r="B64" s="901" t="s">
        <v>391</v>
      </c>
      <c r="C64" s="902" t="s">
        <v>391</v>
      </c>
    </row>
    <row r="65" spans="1:3" ht="11.25" customHeight="1" thickTop="1">
      <c r="A65" s="907" t="s">
        <v>430</v>
      </c>
      <c r="B65" s="908"/>
      <c r="C65" s="909"/>
    </row>
    <row r="66" spans="1:3" ht="12" thickBot="1">
      <c r="A66" s="216"/>
      <c r="B66" s="901" t="s">
        <v>392</v>
      </c>
      <c r="C66" s="902" t="s">
        <v>392</v>
      </c>
    </row>
    <row r="67" spans="1:3" ht="11.25" customHeight="1" thickTop="1" thickBot="1">
      <c r="A67" s="888" t="s">
        <v>431</v>
      </c>
      <c r="B67" s="889"/>
      <c r="C67" s="890"/>
    </row>
    <row r="68" spans="1:3" ht="12" thickTop="1">
      <c r="A68" s="215"/>
      <c r="B68" s="891" t="s">
        <v>393</v>
      </c>
      <c r="C68" s="892" t="s">
        <v>393</v>
      </c>
    </row>
    <row r="69" spans="1:3">
      <c r="A69" s="535"/>
      <c r="B69" s="878" t="s">
        <v>394</v>
      </c>
      <c r="C69" s="879" t="s">
        <v>394</v>
      </c>
    </row>
    <row r="70" spans="1:3">
      <c r="A70" s="535"/>
      <c r="B70" s="878" t="s">
        <v>395</v>
      </c>
      <c r="C70" s="879" t="s">
        <v>395</v>
      </c>
    </row>
    <row r="71" spans="1:3" ht="54.95" customHeight="1">
      <c r="A71" s="535"/>
      <c r="B71" s="905" t="s">
        <v>963</v>
      </c>
      <c r="C71" s="906" t="s">
        <v>396</v>
      </c>
    </row>
    <row r="72" spans="1:3" ht="33.75" customHeight="1">
      <c r="A72" s="535"/>
      <c r="B72" s="905" t="s">
        <v>440</v>
      </c>
      <c r="C72" s="906" t="s">
        <v>397</v>
      </c>
    </row>
    <row r="73" spans="1:3" ht="15.75" customHeight="1">
      <c r="A73" s="535"/>
      <c r="B73" s="905" t="s">
        <v>437</v>
      </c>
      <c r="C73" s="906" t="s">
        <v>398</v>
      </c>
    </row>
    <row r="74" spans="1:3">
      <c r="A74" s="535"/>
      <c r="B74" s="878" t="s">
        <v>399</v>
      </c>
      <c r="C74" s="879" t="s">
        <v>399</v>
      </c>
    </row>
    <row r="75" spans="1:3" ht="12" thickBot="1">
      <c r="A75" s="216"/>
      <c r="B75" s="901" t="s">
        <v>400</v>
      </c>
      <c r="C75" s="902" t="s">
        <v>400</v>
      </c>
    </row>
    <row r="76" spans="1:3" ht="12" thickTop="1">
      <c r="A76" s="907" t="s">
        <v>464</v>
      </c>
      <c r="B76" s="908"/>
      <c r="C76" s="909"/>
    </row>
    <row r="77" spans="1:3">
      <c r="A77" s="535"/>
      <c r="B77" s="878" t="s">
        <v>392</v>
      </c>
      <c r="C77" s="879"/>
    </row>
    <row r="78" spans="1:3">
      <c r="A78" s="535"/>
      <c r="B78" s="878" t="s">
        <v>462</v>
      </c>
      <c r="C78" s="879"/>
    </row>
    <row r="79" spans="1:3">
      <c r="A79" s="535"/>
      <c r="B79" s="878" t="s">
        <v>463</v>
      </c>
      <c r="C79" s="879"/>
    </row>
    <row r="80" spans="1:3">
      <c r="A80" s="907" t="s">
        <v>465</v>
      </c>
      <c r="B80" s="908"/>
      <c r="C80" s="909"/>
    </row>
    <row r="81" spans="1:3">
      <c r="A81" s="535"/>
      <c r="B81" s="878" t="s">
        <v>392</v>
      </c>
      <c r="C81" s="879"/>
    </row>
    <row r="82" spans="1:3">
      <c r="A82" s="535"/>
      <c r="B82" s="878" t="s">
        <v>466</v>
      </c>
      <c r="C82" s="879"/>
    </row>
    <row r="83" spans="1:3" ht="76.5" customHeight="1">
      <c r="A83" s="535"/>
      <c r="B83" s="878" t="s">
        <v>480</v>
      </c>
      <c r="C83" s="879"/>
    </row>
    <row r="84" spans="1:3" ht="53.25" customHeight="1">
      <c r="A84" s="535"/>
      <c r="B84" s="878" t="s">
        <v>479</v>
      </c>
      <c r="C84" s="879"/>
    </row>
    <row r="85" spans="1:3">
      <c r="A85" s="535"/>
      <c r="B85" s="878" t="s">
        <v>467</v>
      </c>
      <c r="C85" s="879"/>
    </row>
    <row r="86" spans="1:3">
      <c r="A86" s="535"/>
      <c r="B86" s="878" t="s">
        <v>468</v>
      </c>
      <c r="C86" s="879"/>
    </row>
    <row r="87" spans="1:3">
      <c r="A87" s="535"/>
      <c r="B87" s="878" t="s">
        <v>469</v>
      </c>
      <c r="C87" s="879"/>
    </row>
    <row r="88" spans="1:3">
      <c r="A88" s="907" t="s">
        <v>470</v>
      </c>
      <c r="B88" s="908"/>
      <c r="C88" s="909"/>
    </row>
    <row r="89" spans="1:3">
      <c r="A89" s="535"/>
      <c r="B89" s="878" t="s">
        <v>392</v>
      </c>
      <c r="C89" s="879"/>
    </row>
    <row r="90" spans="1:3">
      <c r="A90" s="535"/>
      <c r="B90" s="878" t="s">
        <v>472</v>
      </c>
      <c r="C90" s="879"/>
    </row>
    <row r="91" spans="1:3" ht="12" customHeight="1">
      <c r="A91" s="535"/>
      <c r="B91" s="878" t="s">
        <v>473</v>
      </c>
      <c r="C91" s="879"/>
    </row>
    <row r="92" spans="1:3">
      <c r="A92" s="535"/>
      <c r="B92" s="878" t="s">
        <v>474</v>
      </c>
      <c r="C92" s="879"/>
    </row>
    <row r="93" spans="1:3" ht="24.75" customHeight="1">
      <c r="A93" s="535"/>
      <c r="B93" s="910" t="s">
        <v>515</v>
      </c>
      <c r="C93" s="911"/>
    </row>
    <row r="94" spans="1:3" ht="24" customHeight="1">
      <c r="A94" s="535"/>
      <c r="B94" s="910" t="s">
        <v>516</v>
      </c>
      <c r="C94" s="911"/>
    </row>
    <row r="95" spans="1:3" ht="13.5" customHeight="1">
      <c r="A95" s="535"/>
      <c r="B95" s="893" t="s">
        <v>475</v>
      </c>
      <c r="C95" s="894"/>
    </row>
    <row r="96" spans="1:3" ht="11.25" customHeight="1" thickBot="1">
      <c r="A96" s="912" t="s">
        <v>511</v>
      </c>
      <c r="B96" s="913"/>
      <c r="C96" s="914"/>
    </row>
    <row r="97" spans="1:3" ht="12.75" thickTop="1" thickBot="1">
      <c r="A97" s="921" t="s">
        <v>401</v>
      </c>
      <c r="B97" s="921"/>
      <c r="C97" s="921"/>
    </row>
    <row r="98" spans="1:3">
      <c r="A98" s="305">
        <v>2</v>
      </c>
      <c r="B98" s="462" t="s">
        <v>491</v>
      </c>
      <c r="C98" s="462" t="s">
        <v>512</v>
      </c>
    </row>
    <row r="99" spans="1:3">
      <c r="A99" s="220">
        <v>3</v>
      </c>
      <c r="B99" s="463" t="s">
        <v>492</v>
      </c>
      <c r="C99" s="464" t="s">
        <v>513</v>
      </c>
    </row>
    <row r="100" spans="1:3">
      <c r="A100" s="220">
        <v>4</v>
      </c>
      <c r="B100" s="463" t="s">
        <v>493</v>
      </c>
      <c r="C100" s="464" t="s">
        <v>517</v>
      </c>
    </row>
    <row r="101" spans="1:3" ht="11.25" customHeight="1">
      <c r="A101" s="220">
        <v>5</v>
      </c>
      <c r="B101" s="463" t="s">
        <v>494</v>
      </c>
      <c r="C101" s="464" t="s">
        <v>514</v>
      </c>
    </row>
    <row r="102" spans="1:3" ht="12" customHeight="1">
      <c r="A102" s="220">
        <v>6</v>
      </c>
      <c r="B102" s="463" t="s">
        <v>509</v>
      </c>
      <c r="C102" s="464" t="s">
        <v>495</v>
      </c>
    </row>
    <row r="103" spans="1:3" ht="12" customHeight="1">
      <c r="A103" s="220">
        <v>7</v>
      </c>
      <c r="B103" s="463" t="s">
        <v>496</v>
      </c>
      <c r="C103" s="464" t="s">
        <v>510</v>
      </c>
    </row>
    <row r="104" spans="1:3">
      <c r="A104" s="220">
        <v>8</v>
      </c>
      <c r="B104" s="463" t="s">
        <v>501</v>
      </c>
      <c r="C104" s="464" t="s">
        <v>521</v>
      </c>
    </row>
    <row r="105" spans="1:3" ht="11.25" customHeight="1">
      <c r="A105" s="907" t="s">
        <v>476</v>
      </c>
      <c r="B105" s="908"/>
      <c r="C105" s="909"/>
    </row>
    <row r="106" spans="1:3" ht="12" customHeight="1">
      <c r="A106" s="535"/>
      <c r="B106" s="878" t="s">
        <v>392</v>
      </c>
      <c r="C106" s="879"/>
    </row>
    <row r="107" spans="1:3">
      <c r="A107" s="907" t="s">
        <v>658</v>
      </c>
      <c r="B107" s="908"/>
      <c r="C107" s="909"/>
    </row>
    <row r="108" spans="1:3" ht="12" customHeight="1">
      <c r="A108" s="535"/>
      <c r="B108" s="878" t="s">
        <v>660</v>
      </c>
      <c r="C108" s="879"/>
    </row>
    <row r="109" spans="1:3">
      <c r="A109" s="535"/>
      <c r="B109" s="878" t="s">
        <v>661</v>
      </c>
      <c r="C109" s="879"/>
    </row>
    <row r="110" spans="1:3">
      <c r="A110" s="535"/>
      <c r="B110" s="878" t="s">
        <v>659</v>
      </c>
      <c r="C110" s="879"/>
    </row>
    <row r="111" spans="1:3">
      <c r="A111" s="915" t="s">
        <v>949</v>
      </c>
      <c r="B111" s="915"/>
      <c r="C111" s="915"/>
    </row>
    <row r="112" spans="1:3">
      <c r="A112" s="916" t="s">
        <v>325</v>
      </c>
      <c r="B112" s="916"/>
      <c r="C112" s="916"/>
    </row>
    <row r="113" spans="1:3">
      <c r="A113" s="536">
        <v>1</v>
      </c>
      <c r="B113" s="917" t="s">
        <v>835</v>
      </c>
      <c r="C113" s="918"/>
    </row>
    <row r="114" spans="1:3">
      <c r="A114" s="536">
        <v>2</v>
      </c>
      <c r="B114" s="919" t="s">
        <v>836</v>
      </c>
      <c r="C114" s="920"/>
    </row>
    <row r="115" spans="1:3">
      <c r="A115" s="536">
        <v>3</v>
      </c>
      <c r="B115" s="917" t="s">
        <v>837</v>
      </c>
      <c r="C115" s="918"/>
    </row>
    <row r="116" spans="1:3">
      <c r="A116" s="536">
        <v>4</v>
      </c>
      <c r="B116" s="917" t="s">
        <v>838</v>
      </c>
      <c r="C116" s="918"/>
    </row>
    <row r="117" spans="1:3">
      <c r="A117" s="536">
        <v>5</v>
      </c>
      <c r="B117" s="917" t="s">
        <v>839</v>
      </c>
      <c r="C117" s="918"/>
    </row>
    <row r="118" spans="1:3" ht="55.5" customHeight="1">
      <c r="A118" s="536">
        <v>6</v>
      </c>
      <c r="B118" s="917" t="s">
        <v>950</v>
      </c>
      <c r="C118" s="918"/>
    </row>
    <row r="119" spans="1:3" ht="22.5">
      <c r="A119" s="536">
        <v>6.01</v>
      </c>
      <c r="B119" s="537" t="s">
        <v>694</v>
      </c>
      <c r="C119" s="578" t="s">
        <v>951</v>
      </c>
    </row>
    <row r="120" spans="1:3" ht="33.75">
      <c r="A120" s="536">
        <v>6.02</v>
      </c>
      <c r="B120" s="537" t="s">
        <v>695</v>
      </c>
      <c r="C120" s="588" t="s">
        <v>957</v>
      </c>
    </row>
    <row r="121" spans="1:3">
      <c r="A121" s="536">
        <v>6.03</v>
      </c>
      <c r="B121" s="542" t="s">
        <v>696</v>
      </c>
      <c r="C121" s="542" t="s">
        <v>840</v>
      </c>
    </row>
    <row r="122" spans="1:3">
      <c r="A122" s="536">
        <v>6.04</v>
      </c>
      <c r="B122" s="537" t="s">
        <v>697</v>
      </c>
      <c r="C122" s="538" t="s">
        <v>841</v>
      </c>
    </row>
    <row r="123" spans="1:3">
      <c r="A123" s="536">
        <v>6.05</v>
      </c>
      <c r="B123" s="537" t="s">
        <v>698</v>
      </c>
      <c r="C123" s="538" t="s">
        <v>842</v>
      </c>
    </row>
    <row r="124" spans="1:3" ht="22.5">
      <c r="A124" s="536">
        <v>6.06</v>
      </c>
      <c r="B124" s="537" t="s">
        <v>699</v>
      </c>
      <c r="C124" s="538" t="s">
        <v>843</v>
      </c>
    </row>
    <row r="125" spans="1:3">
      <c r="A125" s="536">
        <v>6.07</v>
      </c>
      <c r="B125" s="539" t="s">
        <v>700</v>
      </c>
      <c r="C125" s="538" t="s">
        <v>844</v>
      </c>
    </row>
    <row r="126" spans="1:3" ht="22.5">
      <c r="A126" s="536">
        <v>6.08</v>
      </c>
      <c r="B126" s="537" t="s">
        <v>701</v>
      </c>
      <c r="C126" s="538" t="s">
        <v>845</v>
      </c>
    </row>
    <row r="127" spans="1:3" ht="22.5">
      <c r="A127" s="536">
        <v>6.09</v>
      </c>
      <c r="B127" s="540" t="s">
        <v>702</v>
      </c>
      <c r="C127" s="538" t="s">
        <v>846</v>
      </c>
    </row>
    <row r="128" spans="1:3">
      <c r="A128" s="541">
        <v>6.1</v>
      </c>
      <c r="B128" s="540" t="s">
        <v>703</v>
      </c>
      <c r="C128" s="538" t="s">
        <v>847</v>
      </c>
    </row>
    <row r="129" spans="1:3">
      <c r="A129" s="536">
        <v>6.11</v>
      </c>
      <c r="B129" s="540" t="s">
        <v>704</v>
      </c>
      <c r="C129" s="538" t="s">
        <v>848</v>
      </c>
    </row>
    <row r="130" spans="1:3">
      <c r="A130" s="536">
        <v>6.12</v>
      </c>
      <c r="B130" s="540" t="s">
        <v>705</v>
      </c>
      <c r="C130" s="538" t="s">
        <v>849</v>
      </c>
    </row>
    <row r="131" spans="1:3">
      <c r="A131" s="536">
        <v>6.13</v>
      </c>
      <c r="B131" s="540" t="s">
        <v>706</v>
      </c>
      <c r="C131" s="542" t="s">
        <v>850</v>
      </c>
    </row>
    <row r="132" spans="1:3">
      <c r="A132" s="536">
        <v>6.14</v>
      </c>
      <c r="B132" s="540" t="s">
        <v>707</v>
      </c>
      <c r="C132" s="542" t="s">
        <v>851</v>
      </c>
    </row>
    <row r="133" spans="1:3">
      <c r="A133" s="536">
        <v>6.15</v>
      </c>
      <c r="B133" s="540" t="s">
        <v>708</v>
      </c>
      <c r="C133" s="542" t="s">
        <v>852</v>
      </c>
    </row>
    <row r="134" spans="1:3" ht="22.5">
      <c r="A134" s="536">
        <v>6.16</v>
      </c>
      <c r="B134" s="540" t="s">
        <v>709</v>
      </c>
      <c r="C134" s="542" t="s">
        <v>853</v>
      </c>
    </row>
    <row r="135" spans="1:3">
      <c r="A135" s="536">
        <v>6.17</v>
      </c>
      <c r="B135" s="542" t="s">
        <v>710</v>
      </c>
      <c r="C135" s="542" t="s">
        <v>854</v>
      </c>
    </row>
    <row r="136" spans="1:3" ht="22.5">
      <c r="A136" s="536">
        <v>6.18</v>
      </c>
      <c r="B136" s="540" t="s">
        <v>711</v>
      </c>
      <c r="C136" s="542" t="s">
        <v>855</v>
      </c>
    </row>
    <row r="137" spans="1:3">
      <c r="A137" s="536">
        <v>6.19</v>
      </c>
      <c r="B137" s="540" t="s">
        <v>712</v>
      </c>
      <c r="C137" s="542" t="s">
        <v>856</v>
      </c>
    </row>
    <row r="138" spans="1:3">
      <c r="A138" s="541">
        <v>6.2</v>
      </c>
      <c r="B138" s="540" t="s">
        <v>713</v>
      </c>
      <c r="C138" s="542" t="s">
        <v>857</v>
      </c>
    </row>
    <row r="139" spans="1:3">
      <c r="A139" s="536">
        <v>6.21</v>
      </c>
      <c r="B139" s="540" t="s">
        <v>714</v>
      </c>
      <c r="C139" s="542" t="s">
        <v>858</v>
      </c>
    </row>
    <row r="140" spans="1:3">
      <c r="A140" s="536">
        <v>6.22</v>
      </c>
      <c r="B140" s="540" t="s">
        <v>715</v>
      </c>
      <c r="C140" s="542" t="s">
        <v>859</v>
      </c>
    </row>
    <row r="141" spans="1:3" ht="22.5">
      <c r="A141" s="536">
        <v>6.23</v>
      </c>
      <c r="B141" s="540" t="s">
        <v>716</v>
      </c>
      <c r="C141" s="542" t="s">
        <v>860</v>
      </c>
    </row>
    <row r="142" spans="1:3" ht="22.5">
      <c r="A142" s="536">
        <v>6.24</v>
      </c>
      <c r="B142" s="537" t="s">
        <v>717</v>
      </c>
      <c r="C142" s="542" t="s">
        <v>861</v>
      </c>
    </row>
    <row r="143" spans="1:3">
      <c r="A143" s="536">
        <v>6.2500000000000098</v>
      </c>
      <c r="B143" s="537" t="s">
        <v>718</v>
      </c>
      <c r="C143" s="542" t="s">
        <v>862</v>
      </c>
    </row>
    <row r="144" spans="1:3" ht="22.5">
      <c r="A144" s="536">
        <v>6.2600000000000202</v>
      </c>
      <c r="B144" s="537" t="s">
        <v>863</v>
      </c>
      <c r="C144" s="581" t="s">
        <v>864</v>
      </c>
    </row>
    <row r="145" spans="1:3" ht="22.5">
      <c r="A145" s="536">
        <v>6.2700000000000298</v>
      </c>
      <c r="B145" s="537" t="s">
        <v>165</v>
      </c>
      <c r="C145" s="581" t="s">
        <v>953</v>
      </c>
    </row>
    <row r="146" spans="1:3">
      <c r="A146" s="536"/>
      <c r="B146" s="924" t="s">
        <v>865</v>
      </c>
      <c r="C146" s="925"/>
    </row>
    <row r="147" spans="1:3" s="544" customFormat="1">
      <c r="A147" s="543">
        <v>7.1</v>
      </c>
      <c r="B147" s="537" t="s">
        <v>866</v>
      </c>
      <c r="C147" s="928" t="s">
        <v>867</v>
      </c>
    </row>
    <row r="148" spans="1:3" s="544" customFormat="1">
      <c r="A148" s="543">
        <v>7.2</v>
      </c>
      <c r="B148" s="537" t="s">
        <v>868</v>
      </c>
      <c r="C148" s="929"/>
    </row>
    <row r="149" spans="1:3" s="544" customFormat="1">
      <c r="A149" s="543">
        <v>7.3</v>
      </c>
      <c r="B149" s="537" t="s">
        <v>869</v>
      </c>
      <c r="C149" s="929"/>
    </row>
    <row r="150" spans="1:3" s="544" customFormat="1">
      <c r="A150" s="543">
        <v>7.4</v>
      </c>
      <c r="B150" s="537" t="s">
        <v>870</v>
      </c>
      <c r="C150" s="929"/>
    </row>
    <row r="151" spans="1:3" s="544" customFormat="1">
      <c r="A151" s="543">
        <v>7.5</v>
      </c>
      <c r="B151" s="537" t="s">
        <v>871</v>
      </c>
      <c r="C151" s="929"/>
    </row>
    <row r="152" spans="1:3" s="544" customFormat="1">
      <c r="A152" s="543">
        <v>7.6</v>
      </c>
      <c r="B152" s="537" t="s">
        <v>944</v>
      </c>
      <c r="C152" s="930"/>
    </row>
    <row r="153" spans="1:3" s="544" customFormat="1" ht="22.5">
      <c r="A153" s="543">
        <v>7.7</v>
      </c>
      <c r="B153" s="537" t="s">
        <v>872</v>
      </c>
      <c r="C153" s="545" t="s">
        <v>873</v>
      </c>
    </row>
    <row r="154" spans="1:3" s="544" customFormat="1" ht="22.5">
      <c r="A154" s="543">
        <v>7.8</v>
      </c>
      <c r="B154" s="537" t="s">
        <v>874</v>
      </c>
      <c r="C154" s="545" t="s">
        <v>875</v>
      </c>
    </row>
    <row r="155" spans="1:3">
      <c r="A155" s="535"/>
      <c r="B155" s="924" t="s">
        <v>876</v>
      </c>
      <c r="C155" s="925"/>
    </row>
    <row r="156" spans="1:3">
      <c r="A156" s="543">
        <v>1</v>
      </c>
      <c r="B156" s="922" t="s">
        <v>958</v>
      </c>
      <c r="C156" s="923"/>
    </row>
    <row r="157" spans="1:3" ht="24.95" customHeight="1">
      <c r="A157" s="543">
        <v>2</v>
      </c>
      <c r="B157" s="922" t="s">
        <v>954</v>
      </c>
      <c r="C157" s="923"/>
    </row>
    <row r="158" spans="1:3">
      <c r="A158" s="543">
        <v>3</v>
      </c>
      <c r="B158" s="922" t="s">
        <v>943</v>
      </c>
      <c r="C158" s="923"/>
    </row>
    <row r="159" spans="1:3">
      <c r="A159" s="535"/>
      <c r="B159" s="924" t="s">
        <v>877</v>
      </c>
      <c r="C159" s="925"/>
    </row>
    <row r="160" spans="1:3" ht="39" customHeight="1">
      <c r="A160" s="543">
        <v>1</v>
      </c>
      <c r="B160" s="926" t="s">
        <v>959</v>
      </c>
      <c r="C160" s="927"/>
    </row>
    <row r="161" spans="1:3" ht="22.5">
      <c r="A161" s="543">
        <v>3</v>
      </c>
      <c r="B161" s="537" t="s">
        <v>682</v>
      </c>
      <c r="C161" s="545" t="s">
        <v>878</v>
      </c>
    </row>
    <row r="162" spans="1:3" ht="22.5">
      <c r="A162" s="543">
        <v>4</v>
      </c>
      <c r="B162" s="537" t="s">
        <v>683</v>
      </c>
      <c r="C162" s="545" t="s">
        <v>879</v>
      </c>
    </row>
    <row r="163" spans="1:3" ht="33.75">
      <c r="A163" s="543">
        <v>5</v>
      </c>
      <c r="B163" s="537" t="s">
        <v>684</v>
      </c>
      <c r="C163" s="545" t="s">
        <v>880</v>
      </c>
    </row>
    <row r="164" spans="1:3">
      <c r="A164" s="543">
        <v>6</v>
      </c>
      <c r="B164" s="537" t="s">
        <v>685</v>
      </c>
      <c r="C164" s="537" t="s">
        <v>881</v>
      </c>
    </row>
    <row r="165" spans="1:3">
      <c r="A165" s="535"/>
      <c r="B165" s="924" t="s">
        <v>882</v>
      </c>
      <c r="C165" s="925"/>
    </row>
    <row r="166" spans="1:3" ht="22.5">
      <c r="A166" s="543"/>
      <c r="B166" s="537" t="s">
        <v>883</v>
      </c>
      <c r="C166" s="546" t="s">
        <v>884</v>
      </c>
    </row>
    <row r="167" spans="1:3">
      <c r="A167" s="543"/>
      <c r="B167" s="537" t="s">
        <v>684</v>
      </c>
      <c r="C167" s="545" t="s">
        <v>885</v>
      </c>
    </row>
    <row r="168" spans="1:3">
      <c r="A168" s="535"/>
      <c r="B168" s="924" t="s">
        <v>886</v>
      </c>
      <c r="C168" s="925"/>
    </row>
    <row r="169" spans="1:3">
      <c r="A169" s="535"/>
      <c r="B169" s="878" t="s">
        <v>947</v>
      </c>
      <c r="C169" s="879"/>
    </row>
    <row r="170" spans="1:3">
      <c r="A170" s="535" t="s">
        <v>887</v>
      </c>
      <c r="B170" s="547" t="s">
        <v>742</v>
      </c>
      <c r="C170" s="548" t="s">
        <v>888</v>
      </c>
    </row>
    <row r="171" spans="1:3">
      <c r="A171" s="535" t="s">
        <v>536</v>
      </c>
      <c r="B171" s="549" t="s">
        <v>743</v>
      </c>
      <c r="C171" s="545" t="s">
        <v>889</v>
      </c>
    </row>
    <row r="172" spans="1:3" ht="22.5">
      <c r="A172" s="535" t="s">
        <v>543</v>
      </c>
      <c r="B172" s="548" t="s">
        <v>744</v>
      </c>
      <c r="C172" s="545" t="s">
        <v>890</v>
      </c>
    </row>
    <row r="173" spans="1:3">
      <c r="A173" s="535" t="s">
        <v>891</v>
      </c>
      <c r="B173" s="549" t="s">
        <v>745</v>
      </c>
      <c r="C173" s="549" t="s">
        <v>892</v>
      </c>
    </row>
    <row r="174" spans="1:3" ht="22.5">
      <c r="A174" s="535" t="s">
        <v>893</v>
      </c>
      <c r="B174" s="550" t="s">
        <v>746</v>
      </c>
      <c r="C174" s="550" t="s">
        <v>894</v>
      </c>
    </row>
    <row r="175" spans="1:3" ht="22.5">
      <c r="A175" s="535" t="s">
        <v>544</v>
      </c>
      <c r="B175" s="550" t="s">
        <v>747</v>
      </c>
      <c r="C175" s="550" t="s">
        <v>895</v>
      </c>
    </row>
    <row r="176" spans="1:3" ht="22.5">
      <c r="A176" s="535" t="s">
        <v>896</v>
      </c>
      <c r="B176" s="550" t="s">
        <v>748</v>
      </c>
      <c r="C176" s="550" t="s">
        <v>897</v>
      </c>
    </row>
    <row r="177" spans="1:3" ht="22.5">
      <c r="A177" s="535" t="s">
        <v>898</v>
      </c>
      <c r="B177" s="550" t="s">
        <v>749</v>
      </c>
      <c r="C177" s="550" t="s">
        <v>900</v>
      </c>
    </row>
    <row r="178" spans="1:3" ht="22.5">
      <c r="A178" s="535" t="s">
        <v>899</v>
      </c>
      <c r="B178" s="550" t="s">
        <v>750</v>
      </c>
      <c r="C178" s="550" t="s">
        <v>902</v>
      </c>
    </row>
    <row r="179" spans="1:3" ht="22.5">
      <c r="A179" s="535" t="s">
        <v>901</v>
      </c>
      <c r="B179" s="550" t="s">
        <v>751</v>
      </c>
      <c r="C179" s="551" t="s">
        <v>904</v>
      </c>
    </row>
    <row r="180" spans="1:3" ht="22.5">
      <c r="A180" s="535" t="s">
        <v>903</v>
      </c>
      <c r="B180" s="568" t="s">
        <v>752</v>
      </c>
      <c r="C180" s="551" t="s">
        <v>906</v>
      </c>
    </row>
    <row r="181" spans="1:3" ht="22.5">
      <c r="A181" s="535" t="s">
        <v>905</v>
      </c>
      <c r="B181" s="550" t="s">
        <v>753</v>
      </c>
      <c r="C181" s="552" t="s">
        <v>908</v>
      </c>
    </row>
    <row r="182" spans="1:3">
      <c r="A182" s="577" t="s">
        <v>907</v>
      </c>
      <c r="B182" s="553" t="s">
        <v>754</v>
      </c>
      <c r="C182" s="548" t="s">
        <v>909</v>
      </c>
    </row>
    <row r="183" spans="1:3" ht="22.5">
      <c r="A183" s="535"/>
      <c r="B183" s="554" t="s">
        <v>910</v>
      </c>
      <c r="C183" s="538" t="s">
        <v>911</v>
      </c>
    </row>
    <row r="184" spans="1:3" ht="22.5">
      <c r="A184" s="535"/>
      <c r="B184" s="554" t="s">
        <v>912</v>
      </c>
      <c r="C184" s="538" t="s">
        <v>913</v>
      </c>
    </row>
    <row r="185" spans="1:3" ht="22.5">
      <c r="A185" s="535"/>
      <c r="B185" s="554" t="s">
        <v>914</v>
      </c>
      <c r="C185" s="538" t="s">
        <v>915</v>
      </c>
    </row>
    <row r="186" spans="1:3">
      <c r="A186" s="535"/>
      <c r="B186" s="924" t="s">
        <v>916</v>
      </c>
      <c r="C186" s="925"/>
    </row>
    <row r="187" spans="1:3" ht="50.1" customHeight="1">
      <c r="A187" s="535"/>
      <c r="B187" s="922" t="s">
        <v>960</v>
      </c>
      <c r="C187" s="923"/>
    </row>
    <row r="188" spans="1:3">
      <c r="A188" s="543">
        <v>1</v>
      </c>
      <c r="B188" s="542" t="s">
        <v>774</v>
      </c>
      <c r="C188" s="542" t="s">
        <v>774</v>
      </c>
    </row>
    <row r="189" spans="1:3" ht="33.75">
      <c r="A189" s="543">
        <v>2</v>
      </c>
      <c r="B189" s="542" t="s">
        <v>917</v>
      </c>
      <c r="C189" s="542" t="s">
        <v>918</v>
      </c>
    </row>
    <row r="190" spans="1:3">
      <c r="A190" s="543">
        <v>3</v>
      </c>
      <c r="B190" s="542" t="s">
        <v>776</v>
      </c>
      <c r="C190" s="542" t="s">
        <v>919</v>
      </c>
    </row>
    <row r="191" spans="1:3" ht="22.5">
      <c r="A191" s="543">
        <v>4</v>
      </c>
      <c r="B191" s="542" t="s">
        <v>777</v>
      </c>
      <c r="C191" s="542" t="s">
        <v>920</v>
      </c>
    </row>
    <row r="192" spans="1:3" ht="22.5">
      <c r="A192" s="543">
        <v>5</v>
      </c>
      <c r="B192" s="542" t="s">
        <v>778</v>
      </c>
      <c r="C192" s="542" t="s">
        <v>961</v>
      </c>
    </row>
    <row r="193" spans="1:4" ht="45">
      <c r="A193" s="543">
        <v>6</v>
      </c>
      <c r="B193" s="542" t="s">
        <v>779</v>
      </c>
      <c r="C193" s="542" t="s">
        <v>921</v>
      </c>
    </row>
    <row r="194" spans="1:4">
      <c r="A194" s="535"/>
      <c r="B194" s="924" t="s">
        <v>922</v>
      </c>
      <c r="C194" s="925"/>
    </row>
    <row r="195" spans="1:4" ht="26.1" customHeight="1">
      <c r="A195" s="535"/>
      <c r="B195" s="931" t="s">
        <v>945</v>
      </c>
      <c r="C195" s="933"/>
    </row>
    <row r="196" spans="1:4" ht="22.5">
      <c r="A196" s="535">
        <v>1.1000000000000001</v>
      </c>
      <c r="B196" s="555" t="s">
        <v>789</v>
      </c>
      <c r="C196" s="569" t="s">
        <v>923</v>
      </c>
      <c r="D196" s="570"/>
    </row>
    <row r="197" spans="1:4" ht="12.75">
      <c r="A197" s="535" t="s">
        <v>251</v>
      </c>
      <c r="B197" s="556" t="s">
        <v>790</v>
      </c>
      <c r="C197" s="569" t="s">
        <v>924</v>
      </c>
      <c r="D197" s="571"/>
    </row>
    <row r="198" spans="1:4" ht="12.75">
      <c r="A198" s="535" t="s">
        <v>791</v>
      </c>
      <c r="B198" s="557" t="s">
        <v>792</v>
      </c>
      <c r="C198" s="887" t="s">
        <v>946</v>
      </c>
      <c r="D198" s="572"/>
    </row>
    <row r="199" spans="1:4" ht="12.75">
      <c r="A199" s="535" t="s">
        <v>793</v>
      </c>
      <c r="B199" s="557" t="s">
        <v>794</v>
      </c>
      <c r="C199" s="887"/>
      <c r="D199" s="572"/>
    </row>
    <row r="200" spans="1:4" ht="12.75">
      <c r="A200" s="535" t="s">
        <v>795</v>
      </c>
      <c r="B200" s="557" t="s">
        <v>796</v>
      </c>
      <c r="C200" s="887"/>
      <c r="D200" s="572"/>
    </row>
    <row r="201" spans="1:4" ht="12.75">
      <c r="A201" s="535" t="s">
        <v>797</v>
      </c>
      <c r="B201" s="557" t="s">
        <v>798</v>
      </c>
      <c r="C201" s="887"/>
      <c r="D201" s="572"/>
    </row>
    <row r="202" spans="1:4" ht="22.5">
      <c r="A202" s="535">
        <v>1.2</v>
      </c>
      <c r="B202" s="558" t="s">
        <v>799</v>
      </c>
      <c r="C202" s="559" t="s">
        <v>925</v>
      </c>
      <c r="D202" s="573"/>
    </row>
    <row r="203" spans="1:4" ht="22.5">
      <c r="A203" s="535" t="s">
        <v>801</v>
      </c>
      <c r="B203" s="560" t="s">
        <v>802</v>
      </c>
      <c r="C203" s="561" t="s">
        <v>926</v>
      </c>
      <c r="D203" s="574"/>
    </row>
    <row r="204" spans="1:4" ht="23.25">
      <c r="A204" s="535" t="s">
        <v>803</v>
      </c>
      <c r="B204" s="562" t="s">
        <v>804</v>
      </c>
      <c r="C204" s="561" t="s">
        <v>927</v>
      </c>
      <c r="D204" s="575"/>
    </row>
    <row r="205" spans="1:4" ht="12.75">
      <c r="A205" s="535" t="s">
        <v>805</v>
      </c>
      <c r="B205" s="563" t="s">
        <v>806</v>
      </c>
      <c r="C205" s="559" t="s">
        <v>928</v>
      </c>
      <c r="D205" s="574"/>
    </row>
    <row r="206" spans="1:4" ht="18" customHeight="1">
      <c r="A206" s="535" t="s">
        <v>807</v>
      </c>
      <c r="B206" s="566" t="s">
        <v>808</v>
      </c>
      <c r="C206" s="559" t="s">
        <v>929</v>
      </c>
      <c r="D206" s="575"/>
    </row>
    <row r="207" spans="1:4" ht="22.5">
      <c r="A207" s="535">
        <v>1.4</v>
      </c>
      <c r="B207" s="560" t="s">
        <v>941</v>
      </c>
      <c r="C207" s="564" t="s">
        <v>930</v>
      </c>
      <c r="D207" s="576"/>
    </row>
    <row r="208" spans="1:4" ht="12.75">
      <c r="A208" s="535">
        <v>1.5</v>
      </c>
      <c r="B208" s="560" t="s">
        <v>942</v>
      </c>
      <c r="C208" s="564" t="s">
        <v>930</v>
      </c>
      <c r="D208" s="576"/>
    </row>
    <row r="209" spans="1:3">
      <c r="A209" s="535"/>
      <c r="B209" s="915" t="s">
        <v>931</v>
      </c>
      <c r="C209" s="915"/>
    </row>
    <row r="210" spans="1:3" ht="24.6" customHeight="1">
      <c r="A210" s="535"/>
      <c r="B210" s="931" t="s">
        <v>932</v>
      </c>
      <c r="C210" s="931"/>
    </row>
    <row r="211" spans="1:3" ht="22.5">
      <c r="A211" s="543"/>
      <c r="B211" s="537" t="s">
        <v>682</v>
      </c>
      <c r="C211" s="545" t="s">
        <v>878</v>
      </c>
    </row>
    <row r="212" spans="1:3" ht="22.5">
      <c r="A212" s="543"/>
      <c r="B212" s="537" t="s">
        <v>683</v>
      </c>
      <c r="C212" s="545" t="s">
        <v>879</v>
      </c>
    </row>
    <row r="213" spans="1:3" ht="22.5">
      <c r="A213" s="535"/>
      <c r="B213" s="537" t="s">
        <v>684</v>
      </c>
      <c r="C213" s="545" t="s">
        <v>933</v>
      </c>
    </row>
    <row r="214" spans="1:3">
      <c r="A214" s="535"/>
      <c r="B214" s="915" t="s">
        <v>934</v>
      </c>
      <c r="C214" s="915"/>
    </row>
    <row r="215" spans="1:3" ht="36" customHeight="1">
      <c r="A215" s="543"/>
      <c r="B215" s="932" t="s">
        <v>948</v>
      </c>
      <c r="C215" s="932"/>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67"/>
  <sheetViews>
    <sheetView zoomScale="85" zoomScaleNormal="85" workbookViewId="0">
      <pane xSplit="1" ySplit="6" topLeftCell="B7" activePane="bottomRight" state="frozen"/>
      <selection pane="topRight"/>
      <selection pane="bottomLeft"/>
      <selection pane="bottomRight" activeCell="C8" sqref="C8:H54"/>
    </sheetView>
  </sheetViews>
  <sheetFormatPr defaultColWidth="9.140625" defaultRowHeight="15"/>
  <cols>
    <col min="1" max="1" width="9.5703125" style="2" bestFit="1" customWidth="1"/>
    <col min="2" max="2" width="89.140625" style="2" customWidth="1"/>
    <col min="3" max="8" width="12.5703125" style="2" customWidth="1"/>
    <col min="9" max="9" width="8.85546875" customWidth="1"/>
    <col min="10" max="16384" width="9.140625" style="11"/>
  </cols>
  <sheetData>
    <row r="1" spans="1:14" s="726" customFormat="1" ht="15.75">
      <c r="A1" s="182" t="s">
        <v>188</v>
      </c>
      <c r="B1" s="714" t="str">
        <f>Info!C2</f>
        <v>სს თიბისი ბანკი</v>
      </c>
      <c r="C1" s="714"/>
      <c r="D1" s="715"/>
      <c r="E1" s="715"/>
      <c r="F1" s="715"/>
      <c r="G1" s="715"/>
      <c r="H1" s="715"/>
      <c r="I1" s="716"/>
    </row>
    <row r="2" spans="1:14" s="726" customFormat="1" ht="15.75">
      <c r="A2" s="182" t="s">
        <v>189</v>
      </c>
      <c r="B2" s="694">
        <f>'1. key ratios'!B2</f>
        <v>44834</v>
      </c>
      <c r="C2" s="718"/>
      <c r="D2" s="719"/>
      <c r="E2" s="719"/>
      <c r="F2" s="719"/>
      <c r="G2" s="719"/>
      <c r="H2" s="719"/>
      <c r="I2" s="716"/>
    </row>
    <row r="3" spans="1:14" ht="15.75">
      <c r="A3" s="16"/>
      <c r="B3" s="15"/>
      <c r="C3" s="28"/>
      <c r="D3" s="17"/>
      <c r="E3" s="17"/>
      <c r="F3" s="17"/>
      <c r="G3" s="17"/>
      <c r="H3" s="17"/>
    </row>
    <row r="4" spans="1:14" ht="16.5" thickBot="1">
      <c r="A4" s="44" t="s">
        <v>406</v>
      </c>
      <c r="B4" s="29" t="s">
        <v>222</v>
      </c>
      <c r="C4" s="32"/>
      <c r="D4" s="32"/>
      <c r="E4" s="32"/>
      <c r="F4" s="44"/>
      <c r="G4" s="44"/>
      <c r="H4" s="45" t="s">
        <v>93</v>
      </c>
    </row>
    <row r="5" spans="1:14" ht="15.75">
      <c r="A5" s="117"/>
      <c r="B5" s="118"/>
      <c r="C5" s="770" t="s">
        <v>194</v>
      </c>
      <c r="D5" s="771"/>
      <c r="E5" s="772"/>
      <c r="F5" s="770" t="s">
        <v>195</v>
      </c>
      <c r="G5" s="771"/>
      <c r="H5" s="773"/>
    </row>
    <row r="6" spans="1:14">
      <c r="A6" s="119" t="s">
        <v>26</v>
      </c>
      <c r="B6" s="46"/>
      <c r="C6" s="47" t="s">
        <v>27</v>
      </c>
      <c r="D6" s="47" t="s">
        <v>96</v>
      </c>
      <c r="E6" s="47" t="s">
        <v>68</v>
      </c>
      <c r="F6" s="47" t="s">
        <v>27</v>
      </c>
      <c r="G6" s="47" t="s">
        <v>96</v>
      </c>
      <c r="H6" s="120" t="s">
        <v>68</v>
      </c>
    </row>
    <row r="7" spans="1:14">
      <c r="A7" s="121"/>
      <c r="B7" s="49" t="s">
        <v>92</v>
      </c>
      <c r="C7" s="50"/>
      <c r="D7" s="50"/>
      <c r="E7" s="50"/>
      <c r="F7" s="50"/>
      <c r="G7" s="50"/>
      <c r="H7" s="122"/>
    </row>
    <row r="8" spans="1:14" ht="15.75">
      <c r="A8" s="121">
        <v>1</v>
      </c>
      <c r="B8" s="51" t="s">
        <v>97</v>
      </c>
      <c r="C8" s="234">
        <v>18497153.859999999</v>
      </c>
      <c r="D8" s="234">
        <v>15304265.01</v>
      </c>
      <c r="E8" s="232">
        <v>33801418.869999997</v>
      </c>
      <c r="F8" s="234">
        <v>12248687.42</v>
      </c>
      <c r="G8" s="234">
        <v>-2049665.44</v>
      </c>
      <c r="H8" s="235">
        <v>10199021.98</v>
      </c>
      <c r="I8" s="622"/>
      <c r="J8" s="622"/>
      <c r="K8" s="622"/>
      <c r="L8" s="622"/>
      <c r="M8" s="622"/>
      <c r="N8" s="622"/>
    </row>
    <row r="9" spans="1:14" ht="15.75">
      <c r="A9" s="121">
        <v>2</v>
      </c>
      <c r="B9" s="51" t="s">
        <v>98</v>
      </c>
      <c r="C9" s="236">
        <v>851191742.39999998</v>
      </c>
      <c r="D9" s="236">
        <v>411842424.15999997</v>
      </c>
      <c r="E9" s="232">
        <v>1263034166.5599999</v>
      </c>
      <c r="F9" s="236">
        <v>657749417.28999996</v>
      </c>
      <c r="G9" s="236">
        <v>425914868.06</v>
      </c>
      <c r="H9" s="235">
        <v>1083664285.3499999</v>
      </c>
      <c r="I9" s="622"/>
      <c r="J9" s="622"/>
      <c r="K9" s="622"/>
      <c r="L9" s="622"/>
      <c r="M9" s="622"/>
      <c r="N9" s="622"/>
    </row>
    <row r="10" spans="1:14" ht="15.75">
      <c r="A10" s="121">
        <v>2.1</v>
      </c>
      <c r="B10" s="52" t="s">
        <v>99</v>
      </c>
      <c r="C10" s="606">
        <v>247123.26</v>
      </c>
      <c r="D10" s="606">
        <v>0</v>
      </c>
      <c r="E10" s="600">
        <v>247123.26</v>
      </c>
      <c r="F10" s="606">
        <v>0</v>
      </c>
      <c r="G10" s="606">
        <v>0</v>
      </c>
      <c r="H10" s="602">
        <v>0</v>
      </c>
      <c r="I10" s="622"/>
      <c r="J10" s="622"/>
      <c r="K10" s="622"/>
      <c r="L10" s="622"/>
      <c r="M10" s="622"/>
      <c r="N10" s="622"/>
    </row>
    <row r="11" spans="1:14" ht="15.75">
      <c r="A11" s="121">
        <v>2.2000000000000002</v>
      </c>
      <c r="B11" s="52" t="s">
        <v>100</v>
      </c>
      <c r="C11" s="234">
        <v>156270686.36000001</v>
      </c>
      <c r="D11" s="234">
        <v>100929681</v>
      </c>
      <c r="E11" s="232">
        <v>257200367.36000001</v>
      </c>
      <c r="F11" s="234">
        <v>119871878.04000001</v>
      </c>
      <c r="G11" s="234">
        <v>107122458.55</v>
      </c>
      <c r="H11" s="235">
        <v>226994336.59</v>
      </c>
      <c r="I11" s="622"/>
      <c r="J11" s="622"/>
      <c r="K11" s="622"/>
      <c r="L11" s="622"/>
      <c r="M11" s="622"/>
      <c r="N11" s="622"/>
    </row>
    <row r="12" spans="1:14" ht="15.75">
      <c r="A12" s="121">
        <v>2.2999999999999998</v>
      </c>
      <c r="B12" s="52" t="s">
        <v>101</v>
      </c>
      <c r="C12" s="234">
        <v>19604629.059999999</v>
      </c>
      <c r="D12" s="234">
        <v>51010580.200000003</v>
      </c>
      <c r="E12" s="232">
        <v>70615209.260000005</v>
      </c>
      <c r="F12" s="234">
        <v>20876952.469999999</v>
      </c>
      <c r="G12" s="234">
        <v>43429217.350000001</v>
      </c>
      <c r="H12" s="235">
        <v>64306169.82</v>
      </c>
      <c r="I12" s="622"/>
      <c r="J12" s="622"/>
      <c r="K12" s="622"/>
      <c r="L12" s="622"/>
      <c r="M12" s="622"/>
      <c r="N12" s="622"/>
    </row>
    <row r="13" spans="1:14" ht="15.75">
      <c r="A13" s="121">
        <v>2.4</v>
      </c>
      <c r="B13" s="52" t="s">
        <v>102</v>
      </c>
      <c r="C13" s="234">
        <v>26289024.350000001</v>
      </c>
      <c r="D13" s="234">
        <v>3965164.53</v>
      </c>
      <c r="E13" s="232">
        <v>30254188.880000003</v>
      </c>
      <c r="F13" s="234">
        <v>15762539.23</v>
      </c>
      <c r="G13" s="234">
        <v>4907370.8899999997</v>
      </c>
      <c r="H13" s="235">
        <v>20669910.120000001</v>
      </c>
      <c r="I13" s="622"/>
      <c r="J13" s="622"/>
      <c r="K13" s="622"/>
      <c r="L13" s="622"/>
      <c r="M13" s="622"/>
      <c r="N13" s="622"/>
    </row>
    <row r="14" spans="1:14" ht="15.75">
      <c r="A14" s="121">
        <v>2.5</v>
      </c>
      <c r="B14" s="52" t="s">
        <v>103</v>
      </c>
      <c r="C14" s="234">
        <v>17651650.370000001</v>
      </c>
      <c r="D14" s="234">
        <v>45529839.93</v>
      </c>
      <c r="E14" s="232">
        <v>63181490.299999997</v>
      </c>
      <c r="F14" s="234">
        <v>12973232.439999999</v>
      </c>
      <c r="G14" s="234">
        <v>37728296.789999999</v>
      </c>
      <c r="H14" s="235">
        <v>50701529.229999997</v>
      </c>
      <c r="I14" s="622"/>
      <c r="J14" s="622"/>
      <c r="K14" s="622"/>
      <c r="L14" s="622"/>
      <c r="M14" s="622"/>
      <c r="N14" s="622"/>
    </row>
    <row r="15" spans="1:14" ht="15.75">
      <c r="A15" s="121">
        <v>2.6</v>
      </c>
      <c r="B15" s="52" t="s">
        <v>104</v>
      </c>
      <c r="C15" s="234">
        <v>45035560.229999997</v>
      </c>
      <c r="D15" s="234">
        <v>23768085.66</v>
      </c>
      <c r="E15" s="232">
        <v>68803645.890000001</v>
      </c>
      <c r="F15" s="234">
        <v>30566446.280000001</v>
      </c>
      <c r="G15" s="234">
        <v>28938745.43</v>
      </c>
      <c r="H15" s="235">
        <v>59505191.710000001</v>
      </c>
      <c r="I15" s="622"/>
      <c r="J15" s="622"/>
      <c r="K15" s="622"/>
      <c r="L15" s="622"/>
      <c r="M15" s="622"/>
      <c r="N15" s="622"/>
    </row>
    <row r="16" spans="1:14" ht="15.75">
      <c r="A16" s="121">
        <v>2.7</v>
      </c>
      <c r="B16" s="52" t="s">
        <v>105</v>
      </c>
      <c r="C16" s="234">
        <v>15593680.99</v>
      </c>
      <c r="D16" s="234">
        <v>5860815.71</v>
      </c>
      <c r="E16" s="232">
        <v>21454496.699999999</v>
      </c>
      <c r="F16" s="234">
        <v>17901471.170000002</v>
      </c>
      <c r="G16" s="234">
        <v>7206171.9800000004</v>
      </c>
      <c r="H16" s="235">
        <v>25107643.150000002</v>
      </c>
      <c r="I16" s="622"/>
      <c r="J16" s="622"/>
      <c r="K16" s="622"/>
      <c r="L16" s="622"/>
      <c r="M16" s="622"/>
      <c r="N16" s="622"/>
    </row>
    <row r="17" spans="1:14" ht="15.75">
      <c r="A17" s="121">
        <v>2.8</v>
      </c>
      <c r="B17" s="52" t="s">
        <v>106</v>
      </c>
      <c r="C17" s="234">
        <v>555947433.92999995</v>
      </c>
      <c r="D17" s="234">
        <v>141880623.66</v>
      </c>
      <c r="E17" s="232">
        <v>697828057.58999991</v>
      </c>
      <c r="F17" s="234">
        <v>427713883.52999997</v>
      </c>
      <c r="G17" s="234">
        <v>159518077.84</v>
      </c>
      <c r="H17" s="235">
        <v>587231961.37</v>
      </c>
      <c r="I17" s="622"/>
      <c r="J17" s="622"/>
      <c r="K17" s="622"/>
      <c r="L17" s="622"/>
      <c r="M17" s="622"/>
      <c r="N17" s="622"/>
    </row>
    <row r="18" spans="1:14" ht="15.75">
      <c r="A18" s="121">
        <v>2.9</v>
      </c>
      <c r="B18" s="52" t="s">
        <v>107</v>
      </c>
      <c r="C18" s="234">
        <v>14551953.85</v>
      </c>
      <c r="D18" s="234">
        <v>38897633.469999999</v>
      </c>
      <c r="E18" s="232">
        <v>53449587.32</v>
      </c>
      <c r="F18" s="234">
        <v>12083014.130000001</v>
      </c>
      <c r="G18" s="234">
        <v>37064529.229999997</v>
      </c>
      <c r="H18" s="235">
        <v>49147543.359999999</v>
      </c>
      <c r="I18" s="622"/>
      <c r="J18" s="622"/>
      <c r="K18" s="622"/>
      <c r="L18" s="622"/>
      <c r="M18" s="622"/>
      <c r="N18" s="622"/>
    </row>
    <row r="19" spans="1:14" ht="15.75">
      <c r="A19" s="121">
        <v>3</v>
      </c>
      <c r="B19" s="51" t="s">
        <v>108</v>
      </c>
      <c r="C19" s="234">
        <v>11326514.9</v>
      </c>
      <c r="D19" s="234">
        <v>2001291.83</v>
      </c>
      <c r="E19" s="232">
        <v>13327806.73</v>
      </c>
      <c r="F19" s="234">
        <v>12200496.4</v>
      </c>
      <c r="G19" s="234">
        <v>2383365.0699999998</v>
      </c>
      <c r="H19" s="235">
        <v>14583861.470000001</v>
      </c>
      <c r="I19" s="622"/>
      <c r="J19" s="622"/>
      <c r="K19" s="622"/>
      <c r="L19" s="622"/>
      <c r="M19" s="622"/>
      <c r="N19" s="622"/>
    </row>
    <row r="20" spans="1:14" ht="15.75">
      <c r="A20" s="121">
        <v>4</v>
      </c>
      <c r="B20" s="51" t="s">
        <v>109</v>
      </c>
      <c r="C20" s="234">
        <v>134028455.76000001</v>
      </c>
      <c r="D20" s="234">
        <v>7001286.5700000003</v>
      </c>
      <c r="E20" s="232">
        <v>141029742.33000001</v>
      </c>
      <c r="F20" s="234">
        <v>138086241.15000001</v>
      </c>
      <c r="G20" s="234">
        <v>7716022.6299999999</v>
      </c>
      <c r="H20" s="235">
        <v>145802263.78</v>
      </c>
      <c r="I20" s="622"/>
      <c r="J20" s="622"/>
      <c r="K20" s="622"/>
      <c r="L20" s="622"/>
      <c r="M20" s="622"/>
      <c r="N20" s="622"/>
    </row>
    <row r="21" spans="1:14" ht="15.75">
      <c r="A21" s="121">
        <v>5</v>
      </c>
      <c r="B21" s="51" t="s">
        <v>110</v>
      </c>
      <c r="C21" s="234">
        <v>0</v>
      </c>
      <c r="D21" s="234">
        <v>0</v>
      </c>
      <c r="E21" s="232">
        <v>0</v>
      </c>
      <c r="F21" s="234">
        <v>0</v>
      </c>
      <c r="G21" s="234">
        <v>0</v>
      </c>
      <c r="H21" s="235">
        <v>0</v>
      </c>
      <c r="I21" s="622"/>
      <c r="J21" s="622"/>
      <c r="K21" s="622"/>
      <c r="L21" s="622"/>
      <c r="M21" s="622"/>
      <c r="N21" s="622"/>
    </row>
    <row r="22" spans="1:14" ht="15.75">
      <c r="A22" s="121">
        <v>6</v>
      </c>
      <c r="B22" s="53" t="s">
        <v>111</v>
      </c>
      <c r="C22" s="236">
        <v>1015043866.92</v>
      </c>
      <c r="D22" s="236">
        <v>436149267.56999993</v>
      </c>
      <c r="E22" s="232">
        <v>1451193134.4899998</v>
      </c>
      <c r="F22" s="236">
        <v>820284842.25999987</v>
      </c>
      <c r="G22" s="236">
        <v>433964590.31999999</v>
      </c>
      <c r="H22" s="235">
        <v>1254249432.5799999</v>
      </c>
      <c r="I22" s="622"/>
      <c r="J22" s="622"/>
      <c r="K22" s="622"/>
      <c r="L22" s="622"/>
      <c r="M22" s="622"/>
      <c r="N22" s="622"/>
    </row>
    <row r="23" spans="1:14" ht="15.75">
      <c r="A23" s="121"/>
      <c r="B23" s="49" t="s">
        <v>90</v>
      </c>
      <c r="C23" s="234"/>
      <c r="D23" s="234"/>
      <c r="E23" s="231"/>
      <c r="F23" s="234"/>
      <c r="G23" s="234"/>
      <c r="H23" s="237"/>
      <c r="I23" s="622"/>
      <c r="J23" s="622"/>
      <c r="K23" s="622"/>
      <c r="L23" s="622"/>
      <c r="M23" s="622"/>
      <c r="N23" s="622"/>
    </row>
    <row r="24" spans="1:14" ht="15.75">
      <c r="A24" s="121">
        <v>7</v>
      </c>
      <c r="B24" s="51" t="s">
        <v>112</v>
      </c>
      <c r="C24" s="234">
        <v>138380559.5</v>
      </c>
      <c r="D24" s="234">
        <v>13514424.800000001</v>
      </c>
      <c r="E24" s="232">
        <v>151894984.30000001</v>
      </c>
      <c r="F24" s="234">
        <v>90932748.810000002</v>
      </c>
      <c r="G24" s="234">
        <v>26648896.079999998</v>
      </c>
      <c r="H24" s="235">
        <v>117581644.89</v>
      </c>
      <c r="I24" s="622"/>
      <c r="J24" s="622"/>
      <c r="K24" s="622"/>
      <c r="L24" s="622"/>
      <c r="M24" s="622"/>
      <c r="N24" s="622"/>
    </row>
    <row r="25" spans="1:14" ht="15.75">
      <c r="A25" s="121">
        <v>8</v>
      </c>
      <c r="B25" s="51" t="s">
        <v>113</v>
      </c>
      <c r="C25" s="234">
        <v>197101608.31999999</v>
      </c>
      <c r="D25" s="234">
        <v>45882699.189999998</v>
      </c>
      <c r="E25" s="232">
        <v>242984307.50999999</v>
      </c>
      <c r="F25" s="234">
        <v>147718509.69999999</v>
      </c>
      <c r="G25" s="234">
        <v>78853657.849999994</v>
      </c>
      <c r="H25" s="235">
        <v>226572167.54999998</v>
      </c>
      <c r="I25" s="622"/>
      <c r="J25" s="622"/>
      <c r="K25" s="622"/>
      <c r="L25" s="622"/>
      <c r="M25" s="622"/>
      <c r="N25" s="622"/>
    </row>
    <row r="26" spans="1:14" ht="15.75">
      <c r="A26" s="121">
        <v>9</v>
      </c>
      <c r="B26" s="51" t="s">
        <v>114</v>
      </c>
      <c r="C26" s="234">
        <v>29474571.989999998</v>
      </c>
      <c r="D26" s="234">
        <v>2933057.1</v>
      </c>
      <c r="E26" s="232">
        <v>32407629.09</v>
      </c>
      <c r="F26" s="234">
        <v>17109292.739999998</v>
      </c>
      <c r="G26" s="234">
        <v>-904.94</v>
      </c>
      <c r="H26" s="235">
        <v>17108387.799999997</v>
      </c>
      <c r="I26" s="622"/>
      <c r="J26" s="622"/>
      <c r="K26" s="622"/>
      <c r="L26" s="622"/>
      <c r="M26" s="622"/>
      <c r="N26" s="622"/>
    </row>
    <row r="27" spans="1:14" ht="15.75">
      <c r="A27" s="121">
        <v>10</v>
      </c>
      <c r="B27" s="51" t="s">
        <v>115</v>
      </c>
      <c r="C27" s="234">
        <v>0</v>
      </c>
      <c r="D27" s="234">
        <v>83584116.420000002</v>
      </c>
      <c r="E27" s="232">
        <v>83584116.420000002</v>
      </c>
      <c r="F27" s="234">
        <v>0</v>
      </c>
      <c r="G27" s="234">
        <v>80771429.370000005</v>
      </c>
      <c r="H27" s="235">
        <v>80771429.370000005</v>
      </c>
      <c r="I27" s="622"/>
      <c r="J27" s="622"/>
      <c r="K27" s="622"/>
      <c r="L27" s="622"/>
      <c r="M27" s="622"/>
      <c r="N27" s="622"/>
    </row>
    <row r="28" spans="1:14" ht="15.75">
      <c r="A28" s="121">
        <v>11</v>
      </c>
      <c r="B28" s="51" t="s">
        <v>116</v>
      </c>
      <c r="C28" s="234">
        <v>153163500.38999999</v>
      </c>
      <c r="D28" s="234">
        <v>58282441.189999998</v>
      </c>
      <c r="E28" s="232">
        <v>211445941.57999998</v>
      </c>
      <c r="F28" s="234">
        <v>133559643.63</v>
      </c>
      <c r="G28" s="234">
        <v>64474421.109999999</v>
      </c>
      <c r="H28" s="235">
        <v>198034064.74000001</v>
      </c>
      <c r="I28" s="622"/>
      <c r="J28" s="622"/>
      <c r="K28" s="622"/>
      <c r="L28" s="622"/>
      <c r="M28" s="622"/>
      <c r="N28" s="622"/>
    </row>
    <row r="29" spans="1:14" ht="15.75">
      <c r="A29" s="121">
        <v>12</v>
      </c>
      <c r="B29" s="51" t="s">
        <v>117</v>
      </c>
      <c r="C29" s="234">
        <v>1360638.56</v>
      </c>
      <c r="D29" s="234">
        <v>26494.01</v>
      </c>
      <c r="E29" s="232">
        <v>1387132.57</v>
      </c>
      <c r="F29" s="234">
        <v>2067210.01</v>
      </c>
      <c r="G29" s="234">
        <v>27624.400000000001</v>
      </c>
      <c r="H29" s="235">
        <v>2094834.41</v>
      </c>
      <c r="I29" s="622"/>
      <c r="J29" s="622"/>
      <c r="K29" s="622"/>
      <c r="L29" s="622"/>
      <c r="M29" s="622"/>
      <c r="N29" s="622"/>
    </row>
    <row r="30" spans="1:14" ht="15.75">
      <c r="A30" s="121">
        <v>13</v>
      </c>
      <c r="B30" s="54" t="s">
        <v>118</v>
      </c>
      <c r="C30" s="236">
        <v>519480878.75999999</v>
      </c>
      <c r="D30" s="236">
        <v>204223232.70999998</v>
      </c>
      <c r="E30" s="232">
        <v>723704111.47000003</v>
      </c>
      <c r="F30" s="236">
        <v>391387404.88999999</v>
      </c>
      <c r="G30" s="236">
        <v>250775123.87000003</v>
      </c>
      <c r="H30" s="235">
        <v>642162528.75999999</v>
      </c>
      <c r="I30" s="622"/>
      <c r="J30" s="622"/>
      <c r="K30" s="622"/>
      <c r="L30" s="622"/>
      <c r="M30" s="622"/>
      <c r="N30" s="622"/>
    </row>
    <row r="31" spans="1:14" ht="15.75">
      <c r="A31" s="121">
        <v>14</v>
      </c>
      <c r="B31" s="54" t="s">
        <v>119</v>
      </c>
      <c r="C31" s="236">
        <v>495562988.15999997</v>
      </c>
      <c r="D31" s="236">
        <v>231926034.85999995</v>
      </c>
      <c r="E31" s="232">
        <v>727489023.01999998</v>
      </c>
      <c r="F31" s="236">
        <v>428897437.36999989</v>
      </c>
      <c r="G31" s="236">
        <v>183189466.44999996</v>
      </c>
      <c r="H31" s="235">
        <v>612086903.81999981</v>
      </c>
      <c r="I31" s="622"/>
      <c r="J31" s="622"/>
      <c r="K31" s="622"/>
      <c r="L31" s="622"/>
      <c r="M31" s="622"/>
      <c r="N31" s="622"/>
    </row>
    <row r="32" spans="1:14">
      <c r="A32" s="121"/>
      <c r="B32" s="49"/>
      <c r="C32" s="238"/>
      <c r="D32" s="238"/>
      <c r="E32" s="238"/>
      <c r="F32" s="238"/>
      <c r="G32" s="238"/>
      <c r="H32" s="239"/>
      <c r="I32" s="622"/>
      <c r="J32" s="622"/>
      <c r="K32" s="622"/>
      <c r="L32" s="622"/>
      <c r="M32" s="622"/>
      <c r="N32" s="622"/>
    </row>
    <row r="33" spans="1:14" ht="15.75">
      <c r="A33" s="121"/>
      <c r="B33" s="49" t="s">
        <v>120</v>
      </c>
      <c r="C33" s="234"/>
      <c r="D33" s="234"/>
      <c r="E33" s="231"/>
      <c r="F33" s="234"/>
      <c r="G33" s="234"/>
      <c r="H33" s="237"/>
      <c r="I33" s="622"/>
      <c r="J33" s="622"/>
      <c r="K33" s="622"/>
      <c r="L33" s="622"/>
      <c r="M33" s="622"/>
      <c r="N33" s="622"/>
    </row>
    <row r="34" spans="1:14" ht="15.75">
      <c r="A34" s="121">
        <v>15</v>
      </c>
      <c r="B34" s="48" t="s">
        <v>91</v>
      </c>
      <c r="C34" s="240">
        <v>185191669.47999999</v>
      </c>
      <c r="D34" s="609">
        <v>522765.37000000477</v>
      </c>
      <c r="E34" s="232">
        <v>185714434.84999999</v>
      </c>
      <c r="F34" s="240">
        <v>147576622.08000001</v>
      </c>
      <c r="G34" s="240">
        <v>7460080.2700000107</v>
      </c>
      <c r="H34" s="235">
        <v>155036702.35000002</v>
      </c>
      <c r="I34" s="622"/>
      <c r="J34" s="622"/>
      <c r="K34" s="622"/>
      <c r="L34" s="622"/>
      <c r="M34" s="622"/>
      <c r="N34" s="622"/>
    </row>
    <row r="35" spans="1:14" ht="15.75">
      <c r="A35" s="121">
        <v>15.1</v>
      </c>
      <c r="B35" s="52" t="s">
        <v>121</v>
      </c>
      <c r="C35" s="234">
        <v>264585819.91999999</v>
      </c>
      <c r="D35" s="606">
        <v>108655907.28</v>
      </c>
      <c r="E35" s="232">
        <v>373241727.19999999</v>
      </c>
      <c r="F35" s="234">
        <v>208909658.59</v>
      </c>
      <c r="G35" s="234">
        <v>96542812.260000005</v>
      </c>
      <c r="H35" s="235">
        <v>305452470.85000002</v>
      </c>
      <c r="I35" s="622"/>
      <c r="J35" s="622"/>
      <c r="K35" s="622"/>
      <c r="L35" s="622"/>
      <c r="M35" s="622"/>
      <c r="N35" s="622"/>
    </row>
    <row r="36" spans="1:14" ht="15.75">
      <c r="A36" s="121">
        <v>15.2</v>
      </c>
      <c r="B36" s="52" t="s">
        <v>122</v>
      </c>
      <c r="C36" s="234">
        <v>79394150.439999998</v>
      </c>
      <c r="D36" s="606">
        <v>108133141.91</v>
      </c>
      <c r="E36" s="232">
        <v>187527292.34999999</v>
      </c>
      <c r="F36" s="234">
        <v>61333036.509999998</v>
      </c>
      <c r="G36" s="234">
        <v>89082731.989999995</v>
      </c>
      <c r="H36" s="235">
        <v>150415768.5</v>
      </c>
      <c r="I36" s="622"/>
      <c r="J36" s="622"/>
      <c r="K36" s="622"/>
      <c r="L36" s="622"/>
      <c r="M36" s="622"/>
      <c r="N36" s="622"/>
    </row>
    <row r="37" spans="1:14" ht="15.75">
      <c r="A37" s="121">
        <v>16</v>
      </c>
      <c r="B37" s="51" t="s">
        <v>123</v>
      </c>
      <c r="C37" s="234">
        <v>6445539.96</v>
      </c>
      <c r="D37" s="606">
        <v>0</v>
      </c>
      <c r="E37" s="232">
        <v>6445539.96</v>
      </c>
      <c r="F37" s="234">
        <v>52593718.659999996</v>
      </c>
      <c r="G37" s="234">
        <v>0</v>
      </c>
      <c r="H37" s="235">
        <v>52593718.659999996</v>
      </c>
      <c r="I37" s="622"/>
      <c r="J37" s="622"/>
      <c r="K37" s="622"/>
      <c r="L37" s="622"/>
      <c r="M37" s="622"/>
      <c r="N37" s="622"/>
    </row>
    <row r="38" spans="1:14" ht="15.75">
      <c r="A38" s="121">
        <v>17</v>
      </c>
      <c r="B38" s="51" t="s">
        <v>124</v>
      </c>
      <c r="C38" s="234">
        <v>0</v>
      </c>
      <c r="D38" s="606">
        <v>0</v>
      </c>
      <c r="E38" s="232">
        <v>0</v>
      </c>
      <c r="F38" s="234">
        <v>0</v>
      </c>
      <c r="G38" s="234">
        <v>0</v>
      </c>
      <c r="H38" s="235">
        <v>0</v>
      </c>
      <c r="I38" s="622"/>
      <c r="J38" s="622"/>
      <c r="K38" s="622"/>
      <c r="L38" s="622"/>
      <c r="M38" s="622"/>
      <c r="N38" s="622"/>
    </row>
    <row r="39" spans="1:14" ht="15.75">
      <c r="A39" s="121">
        <v>18</v>
      </c>
      <c r="B39" s="51" t="s">
        <v>125</v>
      </c>
      <c r="C39" s="234">
        <v>1331739.75</v>
      </c>
      <c r="D39" s="606">
        <v>3552927.28</v>
      </c>
      <c r="E39" s="232">
        <v>4884667.0299999993</v>
      </c>
      <c r="F39" s="234">
        <v>10380330.58</v>
      </c>
      <c r="G39" s="234">
        <v>524755.80000000005</v>
      </c>
      <c r="H39" s="235">
        <v>10905086.380000001</v>
      </c>
      <c r="I39" s="622"/>
      <c r="J39" s="622"/>
      <c r="K39" s="622"/>
      <c r="L39" s="622"/>
      <c r="M39" s="622"/>
      <c r="N39" s="622"/>
    </row>
    <row r="40" spans="1:14" ht="15.75">
      <c r="A40" s="121">
        <v>19</v>
      </c>
      <c r="B40" s="51" t="s">
        <v>126</v>
      </c>
      <c r="C40" s="234">
        <v>234367178.03</v>
      </c>
      <c r="D40" s="606">
        <v>0</v>
      </c>
      <c r="E40" s="232">
        <v>234367178.03</v>
      </c>
      <c r="F40" s="234">
        <v>55466666.340000026</v>
      </c>
      <c r="G40" s="234">
        <v>0</v>
      </c>
      <c r="H40" s="235">
        <v>55466666.340000026</v>
      </c>
      <c r="I40" s="622"/>
      <c r="J40" s="622"/>
      <c r="K40" s="622"/>
      <c r="L40" s="622"/>
      <c r="M40" s="622"/>
      <c r="N40" s="622"/>
    </row>
    <row r="41" spans="1:14" ht="15.75">
      <c r="A41" s="121">
        <v>20</v>
      </c>
      <c r="B41" s="51" t="s">
        <v>127</v>
      </c>
      <c r="C41" s="234">
        <v>77148156.189999998</v>
      </c>
      <c r="D41" s="606">
        <v>0</v>
      </c>
      <c r="E41" s="232">
        <v>77148156.189999998</v>
      </c>
      <c r="F41" s="234">
        <v>80213428.149999976</v>
      </c>
      <c r="G41" s="234">
        <v>0</v>
      </c>
      <c r="H41" s="235">
        <v>80213428.149999976</v>
      </c>
      <c r="I41" s="622"/>
      <c r="J41" s="622"/>
      <c r="K41" s="622"/>
      <c r="L41" s="622"/>
      <c r="M41" s="622"/>
      <c r="N41" s="622"/>
    </row>
    <row r="42" spans="1:14" ht="15.75">
      <c r="A42" s="121">
        <v>21</v>
      </c>
      <c r="B42" s="51" t="s">
        <v>128</v>
      </c>
      <c r="C42" s="234">
        <v>-2759791.7</v>
      </c>
      <c r="D42" s="606">
        <v>0</v>
      </c>
      <c r="E42" s="232">
        <v>-2759791.7</v>
      </c>
      <c r="F42" s="234">
        <v>54332726.369999997</v>
      </c>
      <c r="G42" s="234">
        <v>0</v>
      </c>
      <c r="H42" s="235">
        <v>54332726.369999997</v>
      </c>
      <c r="I42" s="622"/>
      <c r="J42" s="622"/>
      <c r="K42" s="622"/>
      <c r="L42" s="622"/>
      <c r="M42" s="622"/>
      <c r="N42" s="622"/>
    </row>
    <row r="43" spans="1:14" ht="15.75">
      <c r="A43" s="121">
        <v>22</v>
      </c>
      <c r="B43" s="51" t="s">
        <v>129</v>
      </c>
      <c r="C43" s="234">
        <v>19846417.59</v>
      </c>
      <c r="D43" s="606">
        <v>18653138.879999999</v>
      </c>
      <c r="E43" s="232">
        <v>38499556.469999999</v>
      </c>
      <c r="F43" s="234">
        <v>21412466.670000002</v>
      </c>
      <c r="G43" s="234">
        <v>19486989.109999999</v>
      </c>
      <c r="H43" s="235">
        <v>40899455.780000001</v>
      </c>
      <c r="I43" s="622"/>
      <c r="J43" s="622"/>
      <c r="K43" s="622"/>
      <c r="L43" s="622"/>
      <c r="M43" s="622"/>
      <c r="N43" s="622"/>
    </row>
    <row r="44" spans="1:14" ht="15.75">
      <c r="A44" s="121">
        <v>23</v>
      </c>
      <c r="B44" s="51" t="s">
        <v>130</v>
      </c>
      <c r="C44" s="234">
        <v>13236621.119999999</v>
      </c>
      <c r="D44" s="606">
        <v>10464357.34</v>
      </c>
      <c r="E44" s="232">
        <v>23700978.460000001</v>
      </c>
      <c r="F44" s="234">
        <v>11264680.310000001</v>
      </c>
      <c r="G44" s="234">
        <v>4599892.2300000004</v>
      </c>
      <c r="H44" s="235">
        <v>15864572.540000001</v>
      </c>
      <c r="I44" s="622"/>
      <c r="J44" s="622"/>
      <c r="K44" s="622"/>
      <c r="L44" s="622"/>
      <c r="M44" s="622"/>
      <c r="N44" s="622"/>
    </row>
    <row r="45" spans="1:14" ht="15.75">
      <c r="A45" s="121">
        <v>24</v>
      </c>
      <c r="B45" s="54" t="s">
        <v>131</v>
      </c>
      <c r="C45" s="236">
        <v>534807530.42000002</v>
      </c>
      <c r="D45" s="607">
        <v>33193188.870000005</v>
      </c>
      <c r="E45" s="232">
        <v>568000719.28999996</v>
      </c>
      <c r="F45" s="236">
        <v>433240639.16000009</v>
      </c>
      <c r="G45" s="236">
        <v>32071717.410000011</v>
      </c>
      <c r="H45" s="235">
        <v>465312356.57000011</v>
      </c>
      <c r="I45" s="622"/>
      <c r="J45" s="622"/>
      <c r="K45" s="622"/>
      <c r="L45" s="622"/>
      <c r="M45" s="622"/>
      <c r="N45" s="622"/>
    </row>
    <row r="46" spans="1:14">
      <c r="A46" s="121"/>
      <c r="B46" s="49" t="s">
        <v>132</v>
      </c>
      <c r="C46" s="234"/>
      <c r="D46" s="606"/>
      <c r="E46" s="234"/>
      <c r="F46" s="234"/>
      <c r="G46" s="234"/>
      <c r="H46" s="241"/>
      <c r="I46" s="622"/>
      <c r="J46" s="622"/>
      <c r="K46" s="622"/>
      <c r="L46" s="622"/>
      <c r="M46" s="622"/>
      <c r="N46" s="622"/>
    </row>
    <row r="47" spans="1:14" ht="15.75">
      <c r="A47" s="121">
        <v>25</v>
      </c>
      <c r="B47" s="51" t="s">
        <v>133</v>
      </c>
      <c r="C47" s="234">
        <v>19518903.629999999</v>
      </c>
      <c r="D47" s="606">
        <v>5899507.0599999996</v>
      </c>
      <c r="E47" s="232">
        <v>25418410.689999998</v>
      </c>
      <c r="F47" s="234">
        <v>16978610.989999998</v>
      </c>
      <c r="G47" s="234">
        <v>5649791.96</v>
      </c>
      <c r="H47" s="235">
        <v>22628402.949999999</v>
      </c>
      <c r="I47" s="622"/>
      <c r="J47" s="622"/>
      <c r="K47" s="622"/>
      <c r="L47" s="622"/>
      <c r="M47" s="622"/>
      <c r="N47" s="622"/>
    </row>
    <row r="48" spans="1:14" ht="15.75">
      <c r="A48" s="121">
        <v>26</v>
      </c>
      <c r="B48" s="51" t="s">
        <v>134</v>
      </c>
      <c r="C48" s="234">
        <v>16633736.210000001</v>
      </c>
      <c r="D48" s="606">
        <v>11499193.119999999</v>
      </c>
      <c r="E48" s="232">
        <v>28132929.329999998</v>
      </c>
      <c r="F48" s="234">
        <v>9580061.7899999991</v>
      </c>
      <c r="G48" s="234">
        <v>6509032.0099999998</v>
      </c>
      <c r="H48" s="235">
        <v>16089093.799999999</v>
      </c>
      <c r="I48" s="622"/>
      <c r="J48" s="622"/>
      <c r="K48" s="622"/>
      <c r="L48" s="622"/>
      <c r="M48" s="622"/>
      <c r="N48" s="622"/>
    </row>
    <row r="49" spans="1:14" ht="15.75">
      <c r="A49" s="121">
        <v>27</v>
      </c>
      <c r="B49" s="51" t="s">
        <v>135</v>
      </c>
      <c r="C49" s="234">
        <v>201140013.09</v>
      </c>
      <c r="D49" s="606">
        <v>0</v>
      </c>
      <c r="E49" s="232">
        <v>201140013.09</v>
      </c>
      <c r="F49" s="234">
        <v>167838665.43000001</v>
      </c>
      <c r="G49" s="234">
        <v>0</v>
      </c>
      <c r="H49" s="235">
        <v>167838665.43000001</v>
      </c>
      <c r="I49" s="622"/>
      <c r="J49" s="622"/>
      <c r="K49" s="622"/>
      <c r="L49" s="622"/>
      <c r="M49" s="622"/>
      <c r="N49" s="622"/>
    </row>
    <row r="50" spans="1:14" ht="15.75">
      <c r="A50" s="121">
        <v>28</v>
      </c>
      <c r="B50" s="51" t="s">
        <v>270</v>
      </c>
      <c r="C50" s="234">
        <v>5442528.5999999996</v>
      </c>
      <c r="D50" s="606">
        <v>0</v>
      </c>
      <c r="E50" s="232">
        <v>5442528.5999999996</v>
      </c>
      <c r="F50" s="234">
        <v>4133754.36</v>
      </c>
      <c r="G50" s="234">
        <v>0</v>
      </c>
      <c r="H50" s="235">
        <v>4133754.36</v>
      </c>
      <c r="I50" s="622"/>
      <c r="J50" s="622"/>
      <c r="K50" s="622"/>
      <c r="L50" s="622"/>
      <c r="M50" s="622"/>
      <c r="N50" s="622"/>
    </row>
    <row r="51" spans="1:14" ht="15.75">
      <c r="A51" s="121">
        <v>29</v>
      </c>
      <c r="B51" s="51" t="s">
        <v>136</v>
      </c>
      <c r="C51" s="234">
        <v>52671117.960000001</v>
      </c>
      <c r="D51" s="606">
        <v>0</v>
      </c>
      <c r="E51" s="232">
        <v>52671117.960000001</v>
      </c>
      <c r="F51" s="234">
        <v>43947968.939999998</v>
      </c>
      <c r="G51" s="234">
        <v>0</v>
      </c>
      <c r="H51" s="235">
        <v>43947968.939999998</v>
      </c>
      <c r="I51" s="622"/>
      <c r="J51" s="622"/>
      <c r="K51" s="622"/>
      <c r="L51" s="622"/>
      <c r="M51" s="622"/>
      <c r="N51" s="622"/>
    </row>
    <row r="52" spans="1:14" ht="15.75">
      <c r="A52" s="121">
        <v>30</v>
      </c>
      <c r="B52" s="51" t="s">
        <v>137</v>
      </c>
      <c r="C52" s="234">
        <v>58075762.82</v>
      </c>
      <c r="D52" s="606">
        <v>14232053.439999999</v>
      </c>
      <c r="E52" s="232">
        <v>72307816.260000005</v>
      </c>
      <c r="F52" s="234">
        <v>53578061.950000003</v>
      </c>
      <c r="G52" s="234">
        <v>13595577.199999999</v>
      </c>
      <c r="H52" s="235">
        <v>67173639.150000006</v>
      </c>
      <c r="I52" s="622"/>
      <c r="J52" s="622"/>
      <c r="K52" s="622"/>
      <c r="L52" s="622"/>
      <c r="M52" s="622"/>
      <c r="N52" s="622"/>
    </row>
    <row r="53" spans="1:14" ht="15.75">
      <c r="A53" s="121">
        <v>31</v>
      </c>
      <c r="B53" s="54" t="s">
        <v>138</v>
      </c>
      <c r="C53" s="236">
        <v>353482062.31</v>
      </c>
      <c r="D53" s="607">
        <v>31630753.619999997</v>
      </c>
      <c r="E53" s="232">
        <v>385112815.93000001</v>
      </c>
      <c r="F53" s="236">
        <v>296057123.46000004</v>
      </c>
      <c r="G53" s="236">
        <v>25754401.169999998</v>
      </c>
      <c r="H53" s="235">
        <v>321811524.63000005</v>
      </c>
      <c r="I53" s="622"/>
      <c r="J53" s="622"/>
      <c r="K53" s="622"/>
      <c r="L53" s="622"/>
      <c r="M53" s="622"/>
      <c r="N53" s="622"/>
    </row>
    <row r="54" spans="1:14" ht="15.75">
      <c r="A54" s="121">
        <v>32</v>
      </c>
      <c r="B54" s="54" t="s">
        <v>139</v>
      </c>
      <c r="C54" s="236">
        <v>181325468.11000001</v>
      </c>
      <c r="D54" s="607">
        <v>1562435.2500000075</v>
      </c>
      <c r="E54" s="232">
        <v>182887903.36000001</v>
      </c>
      <c r="F54" s="236">
        <v>137183515.70000005</v>
      </c>
      <c r="G54" s="236">
        <v>6317316.2400000133</v>
      </c>
      <c r="H54" s="235">
        <v>143500831.94000006</v>
      </c>
      <c r="I54" s="622"/>
      <c r="J54" s="622"/>
      <c r="K54" s="622"/>
      <c r="L54" s="622"/>
      <c r="M54" s="622"/>
      <c r="N54" s="622"/>
    </row>
    <row r="55" spans="1:14">
      <c r="A55" s="121"/>
      <c r="B55" s="49"/>
      <c r="C55" s="238"/>
      <c r="D55" s="608"/>
      <c r="E55" s="238"/>
      <c r="F55" s="238"/>
      <c r="G55" s="238"/>
      <c r="H55" s="239"/>
      <c r="I55" s="622"/>
      <c r="J55" s="622"/>
      <c r="K55" s="622"/>
      <c r="L55" s="622"/>
      <c r="M55" s="622"/>
      <c r="N55" s="622"/>
    </row>
    <row r="56" spans="1:14" ht="15.75">
      <c r="A56" s="121">
        <v>33</v>
      </c>
      <c r="B56" s="54" t="s">
        <v>140</v>
      </c>
      <c r="C56" s="236">
        <v>676888456.26999998</v>
      </c>
      <c r="D56" s="607">
        <v>233488470.10999995</v>
      </c>
      <c r="E56" s="232">
        <v>910376926.37999988</v>
      </c>
      <c r="F56" s="236">
        <v>566080953.06999993</v>
      </c>
      <c r="G56" s="236">
        <v>189506782.68999997</v>
      </c>
      <c r="H56" s="235">
        <v>755587735.75999987</v>
      </c>
      <c r="I56" s="622"/>
      <c r="J56" s="622"/>
      <c r="K56" s="622"/>
      <c r="L56" s="622"/>
      <c r="M56" s="622"/>
      <c r="N56" s="622"/>
    </row>
    <row r="57" spans="1:14">
      <c r="A57" s="121"/>
      <c r="B57" s="49"/>
      <c r="C57" s="238"/>
      <c r="D57" s="608"/>
      <c r="E57" s="238"/>
      <c r="F57" s="238"/>
      <c r="G57" s="238"/>
      <c r="H57" s="239"/>
      <c r="I57" s="622"/>
      <c r="J57" s="622"/>
      <c r="K57" s="622"/>
      <c r="L57" s="622"/>
      <c r="M57" s="622"/>
      <c r="N57" s="622"/>
    </row>
    <row r="58" spans="1:14" ht="15.75">
      <c r="A58" s="121">
        <v>34</v>
      </c>
      <c r="B58" s="51" t="s">
        <v>141</v>
      </c>
      <c r="C58" s="234">
        <v>23274333.43</v>
      </c>
      <c r="D58" s="606">
        <v>0</v>
      </c>
      <c r="E58" s="232">
        <v>23274333.43</v>
      </c>
      <c r="F58" s="234">
        <v>-92372251.599999994</v>
      </c>
      <c r="G58" s="234">
        <v>0</v>
      </c>
      <c r="H58" s="235">
        <v>-92372251.599999994</v>
      </c>
      <c r="I58" s="622"/>
      <c r="J58" s="622"/>
      <c r="K58" s="622"/>
      <c r="L58" s="622"/>
      <c r="M58" s="622"/>
      <c r="N58" s="622"/>
    </row>
    <row r="59" spans="1:14" s="198" customFormat="1" ht="15.75">
      <c r="A59" s="121">
        <v>35</v>
      </c>
      <c r="B59" s="48" t="s">
        <v>142</v>
      </c>
      <c r="C59" s="242">
        <v>-3361358.43</v>
      </c>
      <c r="D59" s="610">
        <v>0</v>
      </c>
      <c r="E59" s="243">
        <v>-3361358.43</v>
      </c>
      <c r="F59" s="244">
        <v>9258.1200000000008</v>
      </c>
      <c r="G59" s="244">
        <v>0</v>
      </c>
      <c r="H59" s="245">
        <v>9258.1200000000008</v>
      </c>
      <c r="I59" s="622"/>
      <c r="J59" s="622"/>
      <c r="K59" s="622"/>
      <c r="L59" s="622"/>
      <c r="M59" s="622"/>
      <c r="N59" s="622"/>
    </row>
    <row r="60" spans="1:14" ht="15.75">
      <c r="A60" s="121">
        <v>36</v>
      </c>
      <c r="B60" s="51" t="s">
        <v>143</v>
      </c>
      <c r="C60" s="234">
        <v>31322467.82</v>
      </c>
      <c r="D60" s="606">
        <v>0</v>
      </c>
      <c r="E60" s="232">
        <v>31322467.82</v>
      </c>
      <c r="F60" s="234">
        <v>20365986.489999998</v>
      </c>
      <c r="G60" s="234">
        <v>0</v>
      </c>
      <c r="H60" s="235">
        <v>20365986.489999998</v>
      </c>
      <c r="I60" s="622"/>
      <c r="J60" s="622"/>
      <c r="K60" s="622"/>
      <c r="L60" s="622"/>
      <c r="M60" s="622"/>
      <c r="N60" s="622"/>
    </row>
    <row r="61" spans="1:14" ht="15.75">
      <c r="A61" s="121">
        <v>37</v>
      </c>
      <c r="B61" s="54" t="s">
        <v>144</v>
      </c>
      <c r="C61" s="236">
        <v>51235442.82</v>
      </c>
      <c r="D61" s="607">
        <v>0</v>
      </c>
      <c r="E61" s="232">
        <v>51235442.82</v>
      </c>
      <c r="F61" s="236">
        <v>-71997006.989999995</v>
      </c>
      <c r="G61" s="236">
        <v>0</v>
      </c>
      <c r="H61" s="235">
        <v>-71997006.989999995</v>
      </c>
      <c r="I61" s="622"/>
      <c r="J61" s="622"/>
      <c r="K61" s="622"/>
      <c r="L61" s="622"/>
      <c r="M61" s="622"/>
      <c r="N61" s="622"/>
    </row>
    <row r="62" spans="1:14">
      <c r="A62" s="121"/>
      <c r="B62" s="55"/>
      <c r="C62" s="234"/>
      <c r="D62" s="606"/>
      <c r="E62" s="234"/>
      <c r="F62" s="234"/>
      <c r="G62" s="234"/>
      <c r="H62" s="241"/>
      <c r="I62" s="622"/>
      <c r="J62" s="622"/>
      <c r="K62" s="622"/>
      <c r="L62" s="622"/>
      <c r="M62" s="622"/>
      <c r="N62" s="622"/>
    </row>
    <row r="63" spans="1:14" ht="15.75">
      <c r="A63" s="121">
        <v>38</v>
      </c>
      <c r="B63" s="56" t="s">
        <v>271</v>
      </c>
      <c r="C63" s="236">
        <v>625653013.44999993</v>
      </c>
      <c r="D63" s="607">
        <v>233488470.10999995</v>
      </c>
      <c r="E63" s="232">
        <v>859141483.55999994</v>
      </c>
      <c r="F63" s="236">
        <v>638077960.05999994</v>
      </c>
      <c r="G63" s="236">
        <v>189506782.68999997</v>
      </c>
      <c r="H63" s="235">
        <v>827584742.74999988</v>
      </c>
      <c r="I63" s="622"/>
      <c r="J63" s="622"/>
      <c r="K63" s="622"/>
      <c r="L63" s="622"/>
      <c r="M63" s="622"/>
      <c r="N63" s="622"/>
    </row>
    <row r="64" spans="1:14" ht="15.75">
      <c r="A64" s="119">
        <v>39</v>
      </c>
      <c r="B64" s="51" t="s">
        <v>145</v>
      </c>
      <c r="C64" s="246">
        <v>109655429.08</v>
      </c>
      <c r="D64" s="611">
        <v>0</v>
      </c>
      <c r="E64" s="232">
        <v>109655429.08</v>
      </c>
      <c r="F64" s="246">
        <v>92019738.069999993</v>
      </c>
      <c r="G64" s="246">
        <v>0</v>
      </c>
      <c r="H64" s="235">
        <v>92019738.069999993</v>
      </c>
      <c r="I64" s="622"/>
      <c r="J64" s="622"/>
      <c r="K64" s="622"/>
      <c r="L64" s="622"/>
      <c r="M64" s="622"/>
      <c r="N64" s="622"/>
    </row>
    <row r="65" spans="1:14" ht="15.75">
      <c r="A65" s="121">
        <v>40</v>
      </c>
      <c r="B65" s="54" t="s">
        <v>146</v>
      </c>
      <c r="C65" s="236">
        <v>515997584.36999995</v>
      </c>
      <c r="D65" s="607">
        <v>233488470.10999995</v>
      </c>
      <c r="E65" s="232">
        <v>749486054.4799999</v>
      </c>
      <c r="F65" s="236">
        <v>546058221.99000001</v>
      </c>
      <c r="G65" s="236">
        <v>189506782.68999997</v>
      </c>
      <c r="H65" s="235">
        <v>735565004.67999995</v>
      </c>
      <c r="I65" s="622"/>
      <c r="J65" s="622"/>
      <c r="K65" s="622"/>
      <c r="L65" s="622"/>
      <c r="M65" s="622"/>
      <c r="N65" s="622"/>
    </row>
    <row r="66" spans="1:14" ht="15.75">
      <c r="A66" s="119">
        <v>41</v>
      </c>
      <c r="B66" s="51" t="s">
        <v>147</v>
      </c>
      <c r="C66" s="246">
        <v>0</v>
      </c>
      <c r="D66" s="611">
        <v>0</v>
      </c>
      <c r="E66" s="232">
        <v>0</v>
      </c>
      <c r="F66" s="246">
        <v>0</v>
      </c>
      <c r="G66" s="246">
        <v>0</v>
      </c>
      <c r="H66" s="235">
        <v>0</v>
      </c>
      <c r="I66" s="622"/>
      <c r="J66" s="622"/>
      <c r="K66" s="622"/>
      <c r="L66" s="622"/>
      <c r="M66" s="622"/>
      <c r="N66" s="622"/>
    </row>
    <row r="67" spans="1:14" ht="16.5" thickBot="1">
      <c r="A67" s="123">
        <v>42</v>
      </c>
      <c r="B67" s="124" t="s">
        <v>148</v>
      </c>
      <c r="C67" s="247">
        <v>515997584.36999995</v>
      </c>
      <c r="D67" s="612">
        <v>233488470.10999995</v>
      </c>
      <c r="E67" s="233">
        <v>749486054.4799999</v>
      </c>
      <c r="F67" s="247">
        <v>546058221.99000001</v>
      </c>
      <c r="G67" s="247">
        <v>189506782.68999997</v>
      </c>
      <c r="H67" s="248">
        <v>735565004.67999995</v>
      </c>
      <c r="I67" s="622"/>
      <c r="J67" s="622"/>
      <c r="K67" s="622"/>
      <c r="L67" s="622"/>
      <c r="M67" s="622"/>
      <c r="N67" s="622"/>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N53"/>
  <sheetViews>
    <sheetView zoomScale="80" zoomScaleNormal="80" workbookViewId="0">
      <selection activeCell="C7" sqref="C7:H53"/>
    </sheetView>
  </sheetViews>
  <sheetFormatPr defaultRowHeight="15"/>
  <cols>
    <col min="1" max="1" width="9.5703125" bestFit="1" customWidth="1"/>
    <col min="2" max="2" width="72.42578125" customWidth="1"/>
    <col min="3" max="5" width="16.28515625" style="624" bestFit="1" customWidth="1"/>
    <col min="6" max="6" width="15.140625" style="624" bestFit="1" customWidth="1"/>
    <col min="7" max="8" width="16.28515625" style="624" bestFit="1" customWidth="1"/>
  </cols>
  <sheetData>
    <row r="1" spans="1:14" s="716" customFormat="1">
      <c r="A1" s="715" t="s">
        <v>188</v>
      </c>
      <c r="B1" s="716" t="str">
        <f>Info!C2</f>
        <v>სს თიბისი ბანკი</v>
      </c>
      <c r="C1" s="729"/>
      <c r="D1" s="729"/>
      <c r="E1" s="729"/>
      <c r="F1" s="729"/>
      <c r="G1" s="729"/>
      <c r="H1" s="729"/>
    </row>
    <row r="2" spans="1:14" s="716" customFormat="1">
      <c r="A2" s="715" t="s">
        <v>189</v>
      </c>
      <c r="B2" s="694">
        <f>'1. key ratios'!B2</f>
        <v>44834</v>
      </c>
      <c r="C2" s="729"/>
      <c r="D2" s="729"/>
      <c r="E2" s="729"/>
      <c r="F2" s="729"/>
      <c r="G2" s="729"/>
      <c r="H2" s="729"/>
    </row>
    <row r="3" spans="1:14">
      <c r="A3" s="2"/>
    </row>
    <row r="4" spans="1:14" ht="16.5" thickBot="1">
      <c r="A4" s="2" t="s">
        <v>407</v>
      </c>
      <c r="B4" s="2"/>
      <c r="C4" s="625"/>
      <c r="D4" s="625"/>
      <c r="E4" s="625"/>
      <c r="F4" s="626"/>
      <c r="G4" s="626"/>
      <c r="H4" s="627" t="s">
        <v>93</v>
      </c>
    </row>
    <row r="5" spans="1:14" ht="15.75">
      <c r="A5" s="774" t="s">
        <v>26</v>
      </c>
      <c r="B5" s="776" t="s">
        <v>244</v>
      </c>
      <c r="C5" s="778" t="s">
        <v>194</v>
      </c>
      <c r="D5" s="778"/>
      <c r="E5" s="778"/>
      <c r="F5" s="778" t="s">
        <v>195</v>
      </c>
      <c r="G5" s="778"/>
      <c r="H5" s="779"/>
    </row>
    <row r="6" spans="1:14">
      <c r="A6" s="775"/>
      <c r="B6" s="777"/>
      <c r="C6" s="628" t="s">
        <v>27</v>
      </c>
      <c r="D6" s="628" t="s">
        <v>94</v>
      </c>
      <c r="E6" s="628" t="s">
        <v>68</v>
      </c>
      <c r="F6" s="628" t="s">
        <v>27</v>
      </c>
      <c r="G6" s="628" t="s">
        <v>94</v>
      </c>
      <c r="H6" s="629" t="s">
        <v>68</v>
      </c>
    </row>
    <row r="7" spans="1:14" s="3" customFormat="1" ht="15.75">
      <c r="A7" s="207">
        <v>1</v>
      </c>
      <c r="B7" s="208" t="s">
        <v>482</v>
      </c>
      <c r="C7" s="603">
        <v>1319054533.3699985</v>
      </c>
      <c r="D7" s="603">
        <v>1682905622.0792861</v>
      </c>
      <c r="E7" s="600">
        <v>3001960155.449285</v>
      </c>
      <c r="F7" s="603">
        <v>1152224625.6100006</v>
      </c>
      <c r="G7" s="603">
        <v>2296505521.8474631</v>
      </c>
      <c r="H7" s="602">
        <v>3448730147.4574637</v>
      </c>
      <c r="I7" s="623"/>
      <c r="J7" s="623"/>
      <c r="K7" s="623"/>
      <c r="L7" s="623"/>
      <c r="M7" s="623"/>
      <c r="N7" s="623"/>
    </row>
    <row r="8" spans="1:14" s="3" customFormat="1" ht="15.75">
      <c r="A8" s="207">
        <v>1.1000000000000001</v>
      </c>
      <c r="B8" s="209" t="s">
        <v>275</v>
      </c>
      <c r="C8" s="603">
        <v>893483163.96000004</v>
      </c>
      <c r="D8" s="603">
        <v>896069938.88</v>
      </c>
      <c r="E8" s="600">
        <v>1789553102.8400002</v>
      </c>
      <c r="F8" s="603">
        <v>815682921.24000001</v>
      </c>
      <c r="G8" s="603">
        <v>1114745937</v>
      </c>
      <c r="H8" s="602">
        <v>1930428858.24</v>
      </c>
      <c r="I8" s="623"/>
      <c r="J8" s="623"/>
      <c r="K8" s="623"/>
      <c r="L8" s="623"/>
      <c r="M8" s="623"/>
      <c r="N8" s="623"/>
    </row>
    <row r="9" spans="1:14" s="3" customFormat="1" ht="15.75">
      <c r="A9" s="207">
        <v>1.2</v>
      </c>
      <c r="B9" s="209" t="s">
        <v>276</v>
      </c>
      <c r="C9" s="603">
        <v>29739128.120000001</v>
      </c>
      <c r="D9" s="603">
        <v>175344949.43303597</v>
      </c>
      <c r="E9" s="600">
        <v>205084077.55303597</v>
      </c>
      <c r="F9" s="603">
        <v>19477730.84</v>
      </c>
      <c r="G9" s="603">
        <v>143719127.159794</v>
      </c>
      <c r="H9" s="602">
        <v>163196857.99979401</v>
      </c>
      <c r="I9" s="623"/>
      <c r="J9" s="623"/>
      <c r="K9" s="623"/>
      <c r="L9" s="623"/>
      <c r="M9" s="623"/>
      <c r="N9" s="623"/>
    </row>
    <row r="10" spans="1:14" s="3" customFormat="1" ht="15.75">
      <c r="A10" s="207">
        <v>1.3</v>
      </c>
      <c r="B10" s="209" t="s">
        <v>277</v>
      </c>
      <c r="C10" s="603">
        <v>395832241.28999853</v>
      </c>
      <c r="D10" s="603">
        <v>611490733.76625025</v>
      </c>
      <c r="E10" s="600">
        <v>1007322975.0562488</v>
      </c>
      <c r="F10" s="603">
        <v>317063973.53000063</v>
      </c>
      <c r="G10" s="603">
        <v>1038039529.5876689</v>
      </c>
      <c r="H10" s="602">
        <v>1355103503.1176696</v>
      </c>
      <c r="I10" s="623"/>
      <c r="J10" s="623"/>
      <c r="K10" s="623"/>
      <c r="L10" s="623"/>
      <c r="M10" s="623"/>
      <c r="N10" s="623"/>
    </row>
    <row r="11" spans="1:14" s="3" customFormat="1" ht="15.75">
      <c r="A11" s="207">
        <v>1.4</v>
      </c>
      <c r="B11" s="209" t="s">
        <v>278</v>
      </c>
      <c r="C11" s="603">
        <v>0</v>
      </c>
      <c r="D11" s="603">
        <v>0</v>
      </c>
      <c r="E11" s="600">
        <v>0</v>
      </c>
      <c r="F11" s="603">
        <v>0</v>
      </c>
      <c r="G11" s="603">
        <v>928.1</v>
      </c>
      <c r="H11" s="602">
        <v>928.1</v>
      </c>
      <c r="I11" s="623"/>
      <c r="J11" s="623"/>
      <c r="K11" s="623"/>
      <c r="L11" s="623"/>
      <c r="M11" s="623"/>
      <c r="N11" s="623"/>
    </row>
    <row r="12" spans="1:14" s="3" customFormat="1" ht="29.25" customHeight="1">
      <c r="A12" s="207">
        <v>2</v>
      </c>
      <c r="B12" s="208" t="s">
        <v>279</v>
      </c>
      <c r="C12" s="603">
        <v>0</v>
      </c>
      <c r="D12" s="603">
        <v>0</v>
      </c>
      <c r="E12" s="600">
        <v>0</v>
      </c>
      <c r="F12" s="603">
        <v>0</v>
      </c>
      <c r="G12" s="603">
        <v>0</v>
      </c>
      <c r="H12" s="602">
        <v>0</v>
      </c>
      <c r="I12" s="623"/>
      <c r="J12" s="623"/>
      <c r="K12" s="623"/>
      <c r="L12" s="623"/>
      <c r="M12" s="623"/>
      <c r="N12" s="623"/>
    </row>
    <row r="13" spans="1:14" s="3" customFormat="1" ht="25.5">
      <c r="A13" s="207">
        <v>3</v>
      </c>
      <c r="B13" s="208" t="s">
        <v>280</v>
      </c>
      <c r="C13" s="603">
        <v>625815000</v>
      </c>
      <c r="D13" s="603">
        <v>0</v>
      </c>
      <c r="E13" s="600">
        <v>625815000</v>
      </c>
      <c r="F13" s="603">
        <v>935836000</v>
      </c>
      <c r="G13" s="603">
        <v>0</v>
      </c>
      <c r="H13" s="602">
        <v>935836000</v>
      </c>
      <c r="I13" s="623"/>
      <c r="J13" s="623"/>
      <c r="K13" s="623"/>
      <c r="L13" s="623"/>
      <c r="M13" s="623"/>
      <c r="N13" s="623"/>
    </row>
    <row r="14" spans="1:14" s="3" customFormat="1" ht="15.75">
      <c r="A14" s="207">
        <v>3.1</v>
      </c>
      <c r="B14" s="209" t="s">
        <v>281</v>
      </c>
      <c r="C14" s="603">
        <v>625815000</v>
      </c>
      <c r="D14" s="603">
        <v>0</v>
      </c>
      <c r="E14" s="600">
        <v>625815000</v>
      </c>
      <c r="F14" s="603">
        <v>935836000</v>
      </c>
      <c r="G14" s="603">
        <v>0</v>
      </c>
      <c r="H14" s="602">
        <v>935836000</v>
      </c>
      <c r="I14" s="623"/>
      <c r="J14" s="623"/>
      <c r="K14" s="623"/>
      <c r="L14" s="623"/>
      <c r="M14" s="623"/>
      <c r="N14" s="623"/>
    </row>
    <row r="15" spans="1:14" s="3" customFormat="1" ht="15.75">
      <c r="A15" s="207">
        <v>3.2</v>
      </c>
      <c r="B15" s="209" t="s">
        <v>282</v>
      </c>
      <c r="C15" s="603">
        <v>0</v>
      </c>
      <c r="D15" s="603">
        <v>0</v>
      </c>
      <c r="E15" s="600">
        <v>0</v>
      </c>
      <c r="F15" s="603">
        <v>0</v>
      </c>
      <c r="G15" s="603">
        <v>0</v>
      </c>
      <c r="H15" s="602">
        <v>0</v>
      </c>
      <c r="I15" s="623"/>
      <c r="J15" s="623"/>
      <c r="K15" s="623"/>
      <c r="L15" s="623"/>
      <c r="M15" s="623"/>
      <c r="N15" s="623"/>
    </row>
    <row r="16" spans="1:14" s="3" customFormat="1" ht="15.75">
      <c r="A16" s="207">
        <v>4</v>
      </c>
      <c r="B16" s="208" t="s">
        <v>283</v>
      </c>
      <c r="C16" s="603">
        <v>3507034600.04</v>
      </c>
      <c r="D16" s="603">
        <v>4699841102.9800005</v>
      </c>
      <c r="E16" s="600">
        <v>8206875703.0199995</v>
      </c>
      <c r="F16" s="603">
        <v>3104299977.1200004</v>
      </c>
      <c r="G16" s="603">
        <v>5100974107.0900002</v>
      </c>
      <c r="H16" s="602">
        <v>8205274084.210001</v>
      </c>
      <c r="I16" s="623"/>
      <c r="J16" s="623"/>
      <c r="K16" s="623"/>
      <c r="L16" s="623"/>
      <c r="M16" s="623"/>
      <c r="N16" s="623"/>
    </row>
    <row r="17" spans="1:14" s="3" customFormat="1" ht="15.75">
      <c r="A17" s="207">
        <v>4.0999999999999996</v>
      </c>
      <c r="B17" s="209" t="s">
        <v>284</v>
      </c>
      <c r="C17" s="603">
        <v>2978661376.5599999</v>
      </c>
      <c r="D17" s="603">
        <v>4355933188.4300003</v>
      </c>
      <c r="E17" s="600">
        <v>7334594564.9899998</v>
      </c>
      <c r="F17" s="603">
        <v>2589270374.2800002</v>
      </c>
      <c r="G17" s="603">
        <v>4570490215.4499998</v>
      </c>
      <c r="H17" s="602">
        <v>7159760589.7299995</v>
      </c>
      <c r="I17" s="623"/>
      <c r="J17" s="623"/>
      <c r="K17" s="623"/>
      <c r="L17" s="623"/>
      <c r="M17" s="623"/>
      <c r="N17" s="623"/>
    </row>
    <row r="18" spans="1:14" s="3" customFormat="1" ht="15.75">
      <c r="A18" s="207">
        <v>4.2</v>
      </c>
      <c r="B18" s="209" t="s">
        <v>285</v>
      </c>
      <c r="C18" s="603">
        <v>528373223.48000002</v>
      </c>
      <c r="D18" s="603">
        <v>343907914.55000001</v>
      </c>
      <c r="E18" s="600">
        <v>872281138.02999997</v>
      </c>
      <c r="F18" s="603">
        <v>515029602.83999997</v>
      </c>
      <c r="G18" s="603">
        <v>530483891.63999999</v>
      </c>
      <c r="H18" s="602">
        <v>1045513494.48</v>
      </c>
      <c r="I18" s="623"/>
      <c r="J18" s="623"/>
      <c r="K18" s="623"/>
      <c r="L18" s="623"/>
      <c r="M18" s="623"/>
      <c r="N18" s="623"/>
    </row>
    <row r="19" spans="1:14" s="3" customFormat="1" ht="25.5">
      <c r="A19" s="207">
        <v>5</v>
      </c>
      <c r="B19" s="208" t="s">
        <v>286</v>
      </c>
      <c r="C19" s="603">
        <v>11044087720.99</v>
      </c>
      <c r="D19" s="603">
        <v>15373911968.209999</v>
      </c>
      <c r="E19" s="600">
        <v>26417999689.200005</v>
      </c>
      <c r="F19" s="603">
        <v>10144225808.750002</v>
      </c>
      <c r="G19" s="603">
        <v>16156282324.609999</v>
      </c>
      <c r="H19" s="602">
        <v>26300508133.360001</v>
      </c>
      <c r="I19" s="623"/>
      <c r="J19" s="623"/>
      <c r="K19" s="623"/>
      <c r="L19" s="623"/>
      <c r="M19" s="623"/>
      <c r="N19" s="623"/>
    </row>
    <row r="20" spans="1:14" s="3" customFormat="1" ht="15.75">
      <c r="A20" s="207">
        <v>5.0999999999999996</v>
      </c>
      <c r="B20" s="209" t="s">
        <v>287</v>
      </c>
      <c r="C20" s="603">
        <v>296408561.57999998</v>
      </c>
      <c r="D20" s="603">
        <v>263181428.13999999</v>
      </c>
      <c r="E20" s="600">
        <v>559589989.72000003</v>
      </c>
      <c r="F20" s="603">
        <v>341863365.42000002</v>
      </c>
      <c r="G20" s="603">
        <v>264299207.84999999</v>
      </c>
      <c r="H20" s="602">
        <v>606162573.26999998</v>
      </c>
      <c r="I20" s="623"/>
      <c r="J20" s="623"/>
      <c r="K20" s="623"/>
      <c r="L20" s="623"/>
      <c r="M20" s="623"/>
      <c r="N20" s="623"/>
    </row>
    <row r="21" spans="1:14" s="3" customFormat="1" ht="15.75">
      <c r="A21" s="207">
        <v>5.2</v>
      </c>
      <c r="B21" s="209" t="s">
        <v>288</v>
      </c>
      <c r="C21" s="603">
        <v>219880251.28999999</v>
      </c>
      <c r="D21" s="603">
        <v>3316721.66</v>
      </c>
      <c r="E21" s="600">
        <v>223196972.94999999</v>
      </c>
      <c r="F21" s="603">
        <v>166010636.25999999</v>
      </c>
      <c r="G21" s="603">
        <v>7169386.2599999998</v>
      </c>
      <c r="H21" s="602">
        <v>173180022.51999998</v>
      </c>
      <c r="I21" s="623"/>
      <c r="J21" s="623"/>
      <c r="K21" s="623"/>
      <c r="L21" s="623"/>
      <c r="M21" s="623"/>
      <c r="N21" s="623"/>
    </row>
    <row r="22" spans="1:14" s="3" customFormat="1" ht="15.75">
      <c r="A22" s="207">
        <v>5.3</v>
      </c>
      <c r="B22" s="209" t="s">
        <v>289</v>
      </c>
      <c r="C22" s="603">
        <v>7230118320.3800001</v>
      </c>
      <c r="D22" s="603">
        <v>12863595408.17</v>
      </c>
      <c r="E22" s="600">
        <v>20093713728.549999</v>
      </c>
      <c r="F22" s="603">
        <v>6949973694.1599998</v>
      </c>
      <c r="G22" s="603">
        <v>13885048565.969999</v>
      </c>
      <c r="H22" s="602">
        <v>20835022260.129997</v>
      </c>
      <c r="I22" s="623"/>
      <c r="J22" s="623"/>
      <c r="K22" s="623"/>
      <c r="L22" s="623"/>
      <c r="M22" s="623"/>
      <c r="N22" s="623"/>
    </row>
    <row r="23" spans="1:14" s="3" customFormat="1" ht="15.75">
      <c r="A23" s="207" t="s">
        <v>290</v>
      </c>
      <c r="B23" s="210" t="s">
        <v>291</v>
      </c>
      <c r="C23" s="603">
        <v>3441559705.6300001</v>
      </c>
      <c r="D23" s="603">
        <v>4167117070.6399999</v>
      </c>
      <c r="E23" s="600">
        <v>7608676776.2700005</v>
      </c>
      <c r="F23" s="603">
        <v>3697239790.4899998</v>
      </c>
      <c r="G23" s="603">
        <v>4867540378.8900003</v>
      </c>
      <c r="H23" s="602">
        <v>8564780169.3800001</v>
      </c>
      <c r="I23" s="623"/>
      <c r="J23" s="623"/>
      <c r="K23" s="623"/>
      <c r="L23" s="623"/>
      <c r="M23" s="623"/>
      <c r="N23" s="623"/>
    </row>
    <row r="24" spans="1:14" s="3" customFormat="1" ht="15.75">
      <c r="A24" s="207" t="s">
        <v>292</v>
      </c>
      <c r="B24" s="210" t="s">
        <v>293</v>
      </c>
      <c r="C24" s="603">
        <v>1790672178.51</v>
      </c>
      <c r="D24" s="603">
        <v>4312332374.7700005</v>
      </c>
      <c r="E24" s="600">
        <v>6103004553.2800007</v>
      </c>
      <c r="F24" s="603">
        <v>1564395674.22</v>
      </c>
      <c r="G24" s="603">
        <v>4865569288.25</v>
      </c>
      <c r="H24" s="602">
        <v>6429964962.4700003</v>
      </c>
      <c r="I24" s="623"/>
      <c r="J24" s="623"/>
      <c r="K24" s="623"/>
      <c r="L24" s="623"/>
      <c r="M24" s="623"/>
      <c r="N24" s="623"/>
    </row>
    <row r="25" spans="1:14" s="3" customFormat="1" ht="15.75">
      <c r="A25" s="207" t="s">
        <v>294</v>
      </c>
      <c r="B25" s="211" t="s">
        <v>295</v>
      </c>
      <c r="C25" s="603">
        <v>0</v>
      </c>
      <c r="D25" s="603">
        <v>0</v>
      </c>
      <c r="E25" s="600">
        <v>0</v>
      </c>
      <c r="F25" s="603">
        <v>0</v>
      </c>
      <c r="G25" s="603">
        <v>0</v>
      </c>
      <c r="H25" s="602">
        <v>0</v>
      </c>
      <c r="I25" s="623"/>
      <c r="J25" s="623"/>
      <c r="K25" s="623"/>
      <c r="L25" s="623"/>
      <c r="M25" s="623"/>
      <c r="N25" s="623"/>
    </row>
    <row r="26" spans="1:14" s="3" customFormat="1" ht="15.75">
      <c r="A26" s="207" t="s">
        <v>296</v>
      </c>
      <c r="B26" s="210" t="s">
        <v>297</v>
      </c>
      <c r="C26" s="603">
        <v>1820047486.51</v>
      </c>
      <c r="D26" s="603">
        <v>4176491563.8299999</v>
      </c>
      <c r="E26" s="600">
        <v>5996539050.3400002</v>
      </c>
      <c r="F26" s="603">
        <v>1541460403.3199999</v>
      </c>
      <c r="G26" s="603">
        <v>3962049090.52</v>
      </c>
      <c r="H26" s="602">
        <v>5503509493.8400002</v>
      </c>
      <c r="I26" s="623"/>
      <c r="J26" s="623"/>
      <c r="K26" s="623"/>
      <c r="L26" s="623"/>
      <c r="M26" s="623"/>
      <c r="N26" s="623"/>
    </row>
    <row r="27" spans="1:14" s="3" customFormat="1" ht="15.75">
      <c r="A27" s="207" t="s">
        <v>298</v>
      </c>
      <c r="B27" s="210" t="s">
        <v>299</v>
      </c>
      <c r="C27" s="603">
        <v>177838949.72999999</v>
      </c>
      <c r="D27" s="603">
        <v>207654398.93000001</v>
      </c>
      <c r="E27" s="600">
        <v>385493348.65999997</v>
      </c>
      <c r="F27" s="603">
        <v>146877826.13</v>
      </c>
      <c r="G27" s="603">
        <v>189889808.31</v>
      </c>
      <c r="H27" s="602">
        <v>336767634.44</v>
      </c>
      <c r="I27" s="623"/>
      <c r="J27" s="623"/>
      <c r="K27" s="623"/>
      <c r="L27" s="623"/>
      <c r="M27" s="623"/>
      <c r="N27" s="623"/>
    </row>
    <row r="28" spans="1:14" s="3" customFormat="1" ht="15.75">
      <c r="A28" s="207">
        <v>5.4</v>
      </c>
      <c r="B28" s="209" t="s">
        <v>300</v>
      </c>
      <c r="C28" s="603">
        <v>2408496129.0599999</v>
      </c>
      <c r="D28" s="603">
        <v>1727172914.8199999</v>
      </c>
      <c r="E28" s="600">
        <v>4135669043.8800001</v>
      </c>
      <c r="F28" s="603">
        <v>2001866584.54</v>
      </c>
      <c r="G28" s="603">
        <v>1478890141.8</v>
      </c>
      <c r="H28" s="602">
        <v>3480756726.3400002</v>
      </c>
      <c r="I28" s="623"/>
      <c r="J28" s="623"/>
      <c r="K28" s="623"/>
      <c r="L28" s="623"/>
      <c r="M28" s="623"/>
      <c r="N28" s="623"/>
    </row>
    <row r="29" spans="1:14" s="3" customFormat="1" ht="15.75">
      <c r="A29" s="207">
        <v>5.5</v>
      </c>
      <c r="B29" s="209" t="s">
        <v>301</v>
      </c>
      <c r="C29" s="603">
        <v>5948599.0800000001</v>
      </c>
      <c r="D29" s="603">
        <v>391946.37</v>
      </c>
      <c r="E29" s="600">
        <v>6340545.4500000002</v>
      </c>
      <c r="F29" s="603">
        <v>6552019.6900000004</v>
      </c>
      <c r="G29" s="603">
        <v>2314724.9700000002</v>
      </c>
      <c r="H29" s="602">
        <v>8866744.6600000001</v>
      </c>
      <c r="I29" s="623"/>
      <c r="J29" s="623"/>
      <c r="K29" s="623"/>
      <c r="L29" s="623"/>
      <c r="M29" s="623"/>
      <c r="N29" s="623"/>
    </row>
    <row r="30" spans="1:14" s="3" customFormat="1" ht="15.75">
      <c r="A30" s="207">
        <v>5.6</v>
      </c>
      <c r="B30" s="209" t="s">
        <v>302</v>
      </c>
      <c r="C30" s="603">
        <v>10865266.82</v>
      </c>
      <c r="D30" s="603">
        <v>0</v>
      </c>
      <c r="E30" s="600">
        <v>10865266.82</v>
      </c>
      <c r="F30" s="603">
        <v>0</v>
      </c>
      <c r="G30" s="603">
        <v>0</v>
      </c>
      <c r="H30" s="602">
        <v>0</v>
      </c>
      <c r="I30" s="623"/>
      <c r="J30" s="623"/>
      <c r="K30" s="623"/>
      <c r="L30" s="623"/>
      <c r="M30" s="623"/>
      <c r="N30" s="623"/>
    </row>
    <row r="31" spans="1:14" s="3" customFormat="1" ht="15.75">
      <c r="A31" s="207">
        <v>5.7</v>
      </c>
      <c r="B31" s="209" t="s">
        <v>303</v>
      </c>
      <c r="C31" s="603">
        <v>872370592.77999997</v>
      </c>
      <c r="D31" s="603">
        <v>516253549.05000001</v>
      </c>
      <c r="E31" s="600">
        <v>1388624141.8299999</v>
      </c>
      <c r="F31" s="603">
        <v>677959508.67999995</v>
      </c>
      <c r="G31" s="603">
        <v>518560297.75999999</v>
      </c>
      <c r="H31" s="602">
        <v>1196519806.4400001</v>
      </c>
      <c r="I31" s="623"/>
      <c r="J31" s="623"/>
      <c r="K31" s="623"/>
      <c r="L31" s="623"/>
      <c r="M31" s="623"/>
      <c r="N31" s="623"/>
    </row>
    <row r="32" spans="1:14" s="3" customFormat="1" ht="15.75">
      <c r="A32" s="207">
        <v>6</v>
      </c>
      <c r="B32" s="208" t="s">
        <v>304</v>
      </c>
      <c r="C32" s="603">
        <v>1644653934.0539999</v>
      </c>
      <c r="D32" s="603">
        <v>6523624094.2235594</v>
      </c>
      <c r="E32" s="600">
        <v>8168278028.2775593</v>
      </c>
      <c r="F32" s="603">
        <v>711889510.19860005</v>
      </c>
      <c r="G32" s="603">
        <v>7160296795.1962633</v>
      </c>
      <c r="H32" s="602">
        <v>7872186305.3948631</v>
      </c>
      <c r="I32" s="623"/>
      <c r="J32" s="623"/>
      <c r="K32" s="623"/>
      <c r="L32" s="623"/>
      <c r="M32" s="623"/>
      <c r="N32" s="623"/>
    </row>
    <row r="33" spans="1:14" s="3" customFormat="1" ht="25.5">
      <c r="A33" s="207">
        <v>6.1</v>
      </c>
      <c r="B33" s="209" t="s">
        <v>483</v>
      </c>
      <c r="C33" s="603">
        <v>1127457558.5007999</v>
      </c>
      <c r="D33" s="603">
        <v>3058830534.017437</v>
      </c>
      <c r="E33" s="600">
        <v>4186288092.5182371</v>
      </c>
      <c r="F33" s="603">
        <v>509691969.94859999</v>
      </c>
      <c r="G33" s="603">
        <v>3467388123.3635635</v>
      </c>
      <c r="H33" s="602">
        <v>3977080093.3121634</v>
      </c>
      <c r="I33" s="623"/>
      <c r="J33" s="623"/>
      <c r="K33" s="623"/>
      <c r="L33" s="623"/>
      <c r="M33" s="623"/>
      <c r="N33" s="623"/>
    </row>
    <row r="34" spans="1:14" s="3" customFormat="1" ht="25.5">
      <c r="A34" s="207">
        <v>6.2</v>
      </c>
      <c r="B34" s="209" t="s">
        <v>305</v>
      </c>
      <c r="C34" s="603">
        <v>517196375.55320001</v>
      </c>
      <c r="D34" s="603">
        <v>3446655440.2061224</v>
      </c>
      <c r="E34" s="600">
        <v>3963851815.7593222</v>
      </c>
      <c r="F34" s="603">
        <v>202197540.25</v>
      </c>
      <c r="G34" s="603">
        <v>3656392961.8532734</v>
      </c>
      <c r="H34" s="602">
        <v>3858590502.1032734</v>
      </c>
      <c r="I34" s="623"/>
      <c r="J34" s="623"/>
      <c r="K34" s="623"/>
      <c r="L34" s="623"/>
      <c r="M34" s="623"/>
      <c r="N34" s="623"/>
    </row>
    <row r="35" spans="1:14" s="3" customFormat="1" ht="25.5">
      <c r="A35" s="207">
        <v>6.3</v>
      </c>
      <c r="B35" s="209" t="s">
        <v>306</v>
      </c>
      <c r="C35" s="603">
        <v>0</v>
      </c>
      <c r="D35" s="603">
        <v>18138120</v>
      </c>
      <c r="E35" s="600">
        <v>18138120</v>
      </c>
      <c r="F35" s="603">
        <v>0</v>
      </c>
      <c r="G35" s="603">
        <v>34224460</v>
      </c>
      <c r="H35" s="602">
        <v>34224460</v>
      </c>
      <c r="I35" s="623"/>
      <c r="J35" s="623"/>
      <c r="K35" s="623"/>
      <c r="L35" s="623"/>
      <c r="M35" s="623"/>
      <c r="N35" s="623"/>
    </row>
    <row r="36" spans="1:14" s="3" customFormat="1" ht="15.75">
      <c r="A36" s="207">
        <v>6.4</v>
      </c>
      <c r="B36" s="209" t="s">
        <v>307</v>
      </c>
      <c r="C36" s="603">
        <v>0</v>
      </c>
      <c r="D36" s="603">
        <v>0</v>
      </c>
      <c r="E36" s="600">
        <v>0</v>
      </c>
      <c r="F36" s="603">
        <v>0</v>
      </c>
      <c r="G36" s="603">
        <v>2291249.979426384</v>
      </c>
      <c r="H36" s="602">
        <v>2291249.979426384</v>
      </c>
      <c r="I36" s="623"/>
      <c r="J36" s="623"/>
      <c r="K36" s="623"/>
      <c r="L36" s="623"/>
      <c r="M36" s="623"/>
      <c r="N36" s="623"/>
    </row>
    <row r="37" spans="1:14" s="3" customFormat="1" ht="15.75">
      <c r="A37" s="207">
        <v>6.5</v>
      </c>
      <c r="B37" s="209" t="s">
        <v>308</v>
      </c>
      <c r="C37" s="603">
        <v>0</v>
      </c>
      <c r="D37" s="603">
        <v>0</v>
      </c>
      <c r="E37" s="600">
        <v>0</v>
      </c>
      <c r="F37" s="603">
        <v>0</v>
      </c>
      <c r="G37" s="603">
        <v>0</v>
      </c>
      <c r="H37" s="602">
        <v>0</v>
      </c>
      <c r="I37" s="623"/>
      <c r="J37" s="623"/>
      <c r="K37" s="623"/>
      <c r="L37" s="623"/>
      <c r="M37" s="623"/>
      <c r="N37" s="623"/>
    </row>
    <row r="38" spans="1:14" s="3" customFormat="1" ht="25.5">
      <c r="A38" s="207">
        <v>6.6</v>
      </c>
      <c r="B38" s="209" t="s">
        <v>309</v>
      </c>
      <c r="C38" s="603">
        <v>0</v>
      </c>
      <c r="D38" s="603">
        <v>0</v>
      </c>
      <c r="E38" s="600">
        <v>0</v>
      </c>
      <c r="F38" s="603">
        <v>0</v>
      </c>
      <c r="G38" s="603">
        <v>0</v>
      </c>
      <c r="H38" s="602">
        <v>0</v>
      </c>
      <c r="I38" s="623"/>
      <c r="J38" s="623"/>
      <c r="K38" s="623"/>
      <c r="L38" s="623"/>
      <c r="M38" s="623"/>
      <c r="N38" s="623"/>
    </row>
    <row r="39" spans="1:14" s="3" customFormat="1" ht="25.5">
      <c r="A39" s="207">
        <v>6.7</v>
      </c>
      <c r="B39" s="209" t="s">
        <v>310</v>
      </c>
      <c r="C39" s="603">
        <v>0</v>
      </c>
      <c r="D39" s="603">
        <v>0</v>
      </c>
      <c r="E39" s="600">
        <v>0</v>
      </c>
      <c r="F39" s="603">
        <v>0</v>
      </c>
      <c r="G39" s="603">
        <v>0</v>
      </c>
      <c r="H39" s="602">
        <v>0</v>
      </c>
      <c r="I39" s="623"/>
      <c r="J39" s="623"/>
      <c r="K39" s="623"/>
      <c r="L39" s="623"/>
      <c r="M39" s="623"/>
      <c r="N39" s="623"/>
    </row>
    <row r="40" spans="1:14" s="3" customFormat="1" ht="15.75">
      <c r="A40" s="207">
        <v>7</v>
      </c>
      <c r="B40" s="208" t="s">
        <v>311</v>
      </c>
      <c r="C40" s="603">
        <v>895828543.20555103</v>
      </c>
      <c r="D40" s="603">
        <v>173636136.08447105</v>
      </c>
      <c r="E40" s="600">
        <v>1069464679.2900221</v>
      </c>
      <c r="F40" s="603">
        <v>789403669.18768811</v>
      </c>
      <c r="G40" s="603">
        <v>234342466.03408104</v>
      </c>
      <c r="H40" s="602">
        <v>1023746135.2217691</v>
      </c>
      <c r="I40" s="623"/>
      <c r="J40" s="623"/>
      <c r="K40" s="623"/>
      <c r="L40" s="623"/>
      <c r="M40" s="623"/>
      <c r="N40" s="623"/>
    </row>
    <row r="41" spans="1:14" s="3" customFormat="1" ht="25.5">
      <c r="A41" s="207">
        <v>7.1</v>
      </c>
      <c r="B41" s="209" t="s">
        <v>312</v>
      </c>
      <c r="C41" s="603">
        <v>47345650.340000004</v>
      </c>
      <c r="D41" s="603">
        <v>2835619.65</v>
      </c>
      <c r="E41" s="600">
        <v>50181269.990000002</v>
      </c>
      <c r="F41" s="603">
        <v>27618175.609999999</v>
      </c>
      <c r="G41" s="603">
        <v>1701772.22</v>
      </c>
      <c r="H41" s="602">
        <v>29319947.829999998</v>
      </c>
      <c r="I41" s="623"/>
      <c r="J41" s="623"/>
      <c r="K41" s="623"/>
      <c r="L41" s="623"/>
      <c r="M41" s="623"/>
      <c r="N41" s="623"/>
    </row>
    <row r="42" spans="1:14" s="3" customFormat="1" ht="25.5">
      <c r="A42" s="207">
        <v>7.2</v>
      </c>
      <c r="B42" s="209" t="s">
        <v>313</v>
      </c>
      <c r="C42" s="603">
        <v>13271912.030000001</v>
      </c>
      <c r="D42" s="603">
        <v>451590.50262700004</v>
      </c>
      <c r="E42" s="600">
        <v>13723502.532627001</v>
      </c>
      <c r="F42" s="603">
        <v>9977699.6899999902</v>
      </c>
      <c r="G42" s="603">
        <v>711136.48564799991</v>
      </c>
      <c r="H42" s="602">
        <v>10688836.175647991</v>
      </c>
      <c r="I42" s="623"/>
      <c r="J42" s="623"/>
      <c r="K42" s="623"/>
      <c r="L42" s="623"/>
      <c r="M42" s="623"/>
      <c r="N42" s="623"/>
    </row>
    <row r="43" spans="1:14" s="3" customFormat="1" ht="25.5">
      <c r="A43" s="207">
        <v>7.3</v>
      </c>
      <c r="B43" s="209" t="s">
        <v>314</v>
      </c>
      <c r="C43" s="603">
        <v>607470342.41555095</v>
      </c>
      <c r="D43" s="603">
        <v>98507942.30914104</v>
      </c>
      <c r="E43" s="600">
        <v>705978284.72469199</v>
      </c>
      <c r="F43" s="603">
        <v>516713175.34768808</v>
      </c>
      <c r="G43" s="603">
        <v>146220281.80958602</v>
      </c>
      <c r="H43" s="602">
        <v>662933457.15727413</v>
      </c>
      <c r="I43" s="623"/>
      <c r="J43" s="623"/>
      <c r="K43" s="623"/>
      <c r="L43" s="623"/>
      <c r="M43" s="623"/>
      <c r="N43" s="623"/>
    </row>
    <row r="44" spans="1:14" s="3" customFormat="1" ht="25.5">
      <c r="A44" s="207">
        <v>7.4</v>
      </c>
      <c r="B44" s="209" t="s">
        <v>315</v>
      </c>
      <c r="C44" s="603">
        <v>288358200.79000008</v>
      </c>
      <c r="D44" s="603">
        <v>75128193.775330022</v>
      </c>
      <c r="E44" s="600">
        <v>363486394.56533009</v>
      </c>
      <c r="F44" s="603">
        <v>272690493.84000009</v>
      </c>
      <c r="G44" s="603">
        <v>88122184.224495009</v>
      </c>
      <c r="H44" s="602">
        <v>360812678.06449509</v>
      </c>
      <c r="I44" s="623"/>
      <c r="J44" s="623"/>
      <c r="K44" s="623"/>
      <c r="L44" s="623"/>
      <c r="M44" s="623"/>
      <c r="N44" s="623"/>
    </row>
    <row r="45" spans="1:14" s="3" customFormat="1" ht="15.75">
      <c r="A45" s="207">
        <v>8</v>
      </c>
      <c r="B45" s="208" t="s">
        <v>316</v>
      </c>
      <c r="C45" s="603">
        <v>4368207.3626904944</v>
      </c>
      <c r="D45" s="603">
        <v>114361599.34275287</v>
      </c>
      <c r="E45" s="600">
        <v>118729806.70544337</v>
      </c>
      <c r="F45" s="603">
        <v>2092353.1204282362</v>
      </c>
      <c r="G45" s="603">
        <v>82707940.801715195</v>
      </c>
      <c r="H45" s="602">
        <v>84800293.92214343</v>
      </c>
      <c r="I45" s="623"/>
      <c r="J45" s="623"/>
      <c r="K45" s="623"/>
      <c r="L45" s="623"/>
      <c r="M45" s="623"/>
      <c r="N45" s="623"/>
    </row>
    <row r="46" spans="1:14" s="3" customFormat="1" ht="15.75">
      <c r="A46" s="207">
        <v>8.1</v>
      </c>
      <c r="B46" s="209" t="s">
        <v>317</v>
      </c>
      <c r="C46" s="603">
        <v>0</v>
      </c>
      <c r="D46" s="603">
        <v>0</v>
      </c>
      <c r="E46" s="600">
        <v>0</v>
      </c>
      <c r="F46" s="603">
        <v>0</v>
      </c>
      <c r="G46" s="603">
        <v>0</v>
      </c>
      <c r="H46" s="602">
        <v>0</v>
      </c>
      <c r="I46" s="623"/>
      <c r="J46" s="623"/>
      <c r="K46" s="623"/>
      <c r="L46" s="623"/>
      <c r="M46" s="623"/>
      <c r="N46" s="623"/>
    </row>
    <row r="47" spans="1:14" s="3" customFormat="1" ht="15.75">
      <c r="A47" s="207">
        <v>8.1999999999999993</v>
      </c>
      <c r="B47" s="209" t="s">
        <v>318</v>
      </c>
      <c r="C47" s="603">
        <v>12838.356164383562</v>
      </c>
      <c r="D47" s="603">
        <v>449628.67585052055</v>
      </c>
      <c r="E47" s="600">
        <v>462467.03201490414</v>
      </c>
      <c r="F47" s="603">
        <v>23047.758904109589</v>
      </c>
      <c r="G47" s="603">
        <v>191923.86575342464</v>
      </c>
      <c r="H47" s="602">
        <v>214971.62465753424</v>
      </c>
      <c r="I47" s="623"/>
      <c r="J47" s="623"/>
      <c r="K47" s="623"/>
      <c r="L47" s="623"/>
      <c r="M47" s="623"/>
      <c r="N47" s="623"/>
    </row>
    <row r="48" spans="1:14" s="3" customFormat="1" ht="15.75">
      <c r="A48" s="207">
        <v>8.3000000000000007</v>
      </c>
      <c r="B48" s="209" t="s">
        <v>319</v>
      </c>
      <c r="C48" s="603">
        <v>255324.62465753427</v>
      </c>
      <c r="D48" s="603">
        <v>2303427.4162798338</v>
      </c>
      <c r="E48" s="600">
        <v>2558752.0409373678</v>
      </c>
      <c r="F48" s="603">
        <v>81739.726027397264</v>
      </c>
      <c r="G48" s="603">
        <v>3580296.7529177424</v>
      </c>
      <c r="H48" s="602">
        <v>3662036.4789451398</v>
      </c>
      <c r="I48" s="623"/>
      <c r="J48" s="623"/>
      <c r="K48" s="623"/>
      <c r="L48" s="623"/>
      <c r="M48" s="623"/>
      <c r="N48" s="623"/>
    </row>
    <row r="49" spans="1:14" s="3" customFormat="1" ht="15.75">
      <c r="A49" s="207">
        <v>8.4</v>
      </c>
      <c r="B49" s="209" t="s">
        <v>320</v>
      </c>
      <c r="C49" s="603">
        <v>27737.79517808219</v>
      </c>
      <c r="D49" s="603">
        <v>7343812.9051691107</v>
      </c>
      <c r="E49" s="600">
        <v>7371550.7003471926</v>
      </c>
      <c r="F49" s="603">
        <v>63254.730285392812</v>
      </c>
      <c r="G49" s="603">
        <v>7363144.0481883874</v>
      </c>
      <c r="H49" s="602">
        <v>7426398.7784737805</v>
      </c>
      <c r="I49" s="623"/>
      <c r="J49" s="623"/>
      <c r="K49" s="623"/>
      <c r="L49" s="623"/>
      <c r="M49" s="623"/>
      <c r="N49" s="623"/>
    </row>
    <row r="50" spans="1:14" s="3" customFormat="1" ht="15.75">
      <c r="A50" s="207">
        <v>8.5</v>
      </c>
      <c r="B50" s="209" t="s">
        <v>321</v>
      </c>
      <c r="C50" s="603">
        <v>41058.193423310571</v>
      </c>
      <c r="D50" s="603">
        <v>4796356.2243960472</v>
      </c>
      <c r="E50" s="600">
        <v>4837414.4178193575</v>
      </c>
      <c r="F50" s="603">
        <v>511695.18072289153</v>
      </c>
      <c r="G50" s="603">
        <v>6335902.7335257912</v>
      </c>
      <c r="H50" s="602">
        <v>6847597.9142486826</v>
      </c>
      <c r="I50" s="623"/>
      <c r="J50" s="623"/>
      <c r="K50" s="623"/>
      <c r="L50" s="623"/>
      <c r="M50" s="623"/>
      <c r="N50" s="623"/>
    </row>
    <row r="51" spans="1:14" s="3" customFormat="1" ht="15.75">
      <c r="A51" s="207">
        <v>8.6</v>
      </c>
      <c r="B51" s="209" t="s">
        <v>322</v>
      </c>
      <c r="C51" s="603">
        <v>838596.97126500285</v>
      </c>
      <c r="D51" s="603">
        <v>10899449.044063451</v>
      </c>
      <c r="E51" s="600">
        <v>11738046.015328454</v>
      </c>
      <c r="F51" s="603">
        <v>838596.97126500297</v>
      </c>
      <c r="G51" s="603">
        <v>14044921.050040904</v>
      </c>
      <c r="H51" s="602">
        <v>14883518.021305908</v>
      </c>
      <c r="I51" s="623"/>
      <c r="J51" s="623"/>
      <c r="K51" s="623"/>
      <c r="L51" s="623"/>
      <c r="M51" s="623"/>
      <c r="N51" s="623"/>
    </row>
    <row r="52" spans="1:14" s="3" customFormat="1" ht="15.75">
      <c r="A52" s="207">
        <v>8.6999999999999993</v>
      </c>
      <c r="B52" s="209" t="s">
        <v>323</v>
      </c>
      <c r="C52" s="603">
        <v>3192651.4220021809</v>
      </c>
      <c r="D52" s="603">
        <v>88568925.076993912</v>
      </c>
      <c r="E52" s="600">
        <v>91761576.498996094</v>
      </c>
      <c r="F52" s="603">
        <v>574018.75322344189</v>
      </c>
      <c r="G52" s="603">
        <v>51191752.351288937</v>
      </c>
      <c r="H52" s="602">
        <v>51765771.104512379</v>
      </c>
      <c r="I52" s="623"/>
      <c r="J52" s="623"/>
      <c r="K52" s="623"/>
      <c r="L52" s="623"/>
      <c r="M52" s="623"/>
      <c r="N52" s="623"/>
    </row>
    <row r="53" spans="1:14" s="3" customFormat="1" ht="16.5" thickBot="1">
      <c r="A53" s="212">
        <v>9</v>
      </c>
      <c r="B53" s="213" t="s">
        <v>324</v>
      </c>
      <c r="C53" s="630">
        <v>5201804.6900000004</v>
      </c>
      <c r="D53" s="630">
        <v>17715617.249558855</v>
      </c>
      <c r="E53" s="604">
        <v>22917421.939558856</v>
      </c>
      <c r="F53" s="630">
        <v>1427592.9000000001</v>
      </c>
      <c r="G53" s="630">
        <v>23372171.865168996</v>
      </c>
      <c r="H53" s="605">
        <v>24799764.765168995</v>
      </c>
      <c r="I53" s="623"/>
      <c r="J53" s="623"/>
      <c r="K53" s="623"/>
      <c r="L53" s="623"/>
      <c r="M53" s="623"/>
      <c r="N53" s="623"/>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21"/>
  <sheetViews>
    <sheetView zoomScale="80" zoomScaleNormal="80" workbookViewId="0">
      <pane xSplit="1" ySplit="4" topLeftCell="B5" activePane="bottomRight" state="frozen"/>
      <selection pane="topRight"/>
      <selection pane="bottomLeft"/>
      <selection pane="bottomRight" activeCell="C6" sqref="C6:G13"/>
    </sheetView>
  </sheetViews>
  <sheetFormatPr defaultColWidth="9.140625" defaultRowHeight="12.75"/>
  <cols>
    <col min="1" max="1" width="9.5703125" style="2" bestFit="1" customWidth="1"/>
    <col min="2" max="2" width="93.5703125" style="2" customWidth="1"/>
    <col min="3" max="4" width="14.85546875" style="2" bestFit="1" customWidth="1"/>
    <col min="5" max="7" width="14.85546875" style="11" bestFit="1" customWidth="1"/>
    <col min="8" max="11" width="9.5703125" style="11" customWidth="1"/>
    <col min="12" max="16384" width="9.140625" style="11"/>
  </cols>
  <sheetData>
    <row r="1" spans="1:12" s="726" customFormat="1" ht="15">
      <c r="A1" s="182" t="s">
        <v>188</v>
      </c>
      <c r="B1" s="714" t="str">
        <f>Info!C2</f>
        <v>სს თიბისი ბანკი</v>
      </c>
      <c r="C1" s="714"/>
      <c r="D1" s="715"/>
    </row>
    <row r="2" spans="1:12" s="726" customFormat="1" ht="15">
      <c r="A2" s="182" t="s">
        <v>189</v>
      </c>
      <c r="B2" s="694">
        <f>'1. key ratios'!B2</f>
        <v>44834</v>
      </c>
      <c r="C2" s="718"/>
      <c r="D2" s="719"/>
      <c r="E2" s="728"/>
      <c r="F2" s="728"/>
      <c r="G2" s="728"/>
      <c r="H2" s="728"/>
    </row>
    <row r="3" spans="1:12" ht="15">
      <c r="A3" s="16"/>
      <c r="B3" s="15"/>
      <c r="C3" s="28"/>
      <c r="D3" s="17"/>
      <c r="E3" s="10"/>
      <c r="F3" s="10"/>
      <c r="G3" s="10"/>
      <c r="H3" s="10"/>
    </row>
    <row r="4" spans="1:12" ht="15" customHeight="1" thickBot="1">
      <c r="A4" s="204" t="s">
        <v>408</v>
      </c>
      <c r="B4" s="205" t="s">
        <v>187</v>
      </c>
      <c r="C4" s="206" t="s">
        <v>93</v>
      </c>
    </row>
    <row r="5" spans="1:12" ht="15" customHeight="1">
      <c r="A5" s="202" t="s">
        <v>26</v>
      </c>
      <c r="B5" s="203"/>
      <c r="C5" s="406" t="str">
        <f>INT((MONTH($B$2))/3)&amp;"Q"&amp;"-"&amp;YEAR($B$2)</f>
        <v>3Q-2022</v>
      </c>
      <c r="D5" s="406" t="str">
        <f>IF(INT(MONTH($B$2))=3, "4"&amp;"Q"&amp;"-"&amp;YEAR($B$2)-1, IF(INT(MONTH($B$2))=6, "1"&amp;"Q"&amp;"-"&amp;YEAR($B$2), IF(INT(MONTH($B$2))=9, "2"&amp;"Q"&amp;"-"&amp;YEAR($B$2),IF(INT(MONTH($B$2))=12, "3"&amp;"Q"&amp;"-"&amp;YEAR($B$2), 0))))</f>
        <v>2Q-2022</v>
      </c>
      <c r="E5" s="406" t="str">
        <f>IF(INT(MONTH($B$2))=3, "3"&amp;"Q"&amp;"-"&amp;YEAR($B$2)-1, IF(INT(MONTH($B$2))=6, "4"&amp;"Q"&amp;"-"&amp;YEAR($B$2)-1, IF(INT(MONTH($B$2))=9, "1"&amp;"Q"&amp;"-"&amp;YEAR($B$2),IF(INT(MONTH($B$2))=12, "2"&amp;"Q"&amp;"-"&amp;YEAR($B$2), 0))))</f>
        <v>1Q-2022</v>
      </c>
      <c r="F5" s="406" t="str">
        <f>IF(INT(MONTH($B$2))=3, "2"&amp;"Q"&amp;"-"&amp;YEAR($B$2)-1, IF(INT(MONTH($B$2))=6, "3"&amp;"Q"&amp;"-"&amp;YEAR($B$2)-1, IF(INT(MONTH($B$2))=9, "4"&amp;"Q"&amp;"-"&amp;YEAR($B$2)-1,IF(INT(MONTH($B$2))=12, "1"&amp;"Q"&amp;"-"&amp;YEAR($B$2), 0))))</f>
        <v>4Q-2021</v>
      </c>
      <c r="G5" s="406" t="str">
        <f>IF(INT(MONTH($B$2))=3, "1"&amp;"Q"&amp;"-"&amp;YEAR($B$2)-1, IF(INT(MONTH($B$2))=6, "2"&amp;"Q"&amp;"-"&amp;YEAR($B$2)-1, IF(INT(MONTH($B$2))=9, "3"&amp;"Q"&amp;"-"&amp;YEAR($B$2)-1,IF(INT(MONTH($B$2))=12, "4"&amp;"Q"&amp;"-"&amp;YEAR($B$2)-1, 0))))</f>
        <v>3Q-2021</v>
      </c>
    </row>
    <row r="6" spans="1:12" ht="15" customHeight="1">
      <c r="A6" s="339">
        <v>1</v>
      </c>
      <c r="B6" s="394" t="s">
        <v>192</v>
      </c>
      <c r="C6" s="340">
        <v>18308516031.66291</v>
      </c>
      <c r="D6" s="340">
        <v>18295575753.946346</v>
      </c>
      <c r="E6" s="340">
        <v>18257687745.551346</v>
      </c>
      <c r="F6" s="340">
        <v>18091753172.591526</v>
      </c>
      <c r="G6" s="340">
        <v>17257578921.621162</v>
      </c>
      <c r="H6" s="693"/>
      <c r="I6" s="693"/>
      <c r="J6" s="693"/>
      <c r="K6" s="693"/>
      <c r="L6" s="693"/>
    </row>
    <row r="7" spans="1:12" ht="15" customHeight="1">
      <c r="A7" s="339">
        <v>1.1000000000000001</v>
      </c>
      <c r="B7" s="341" t="s">
        <v>603</v>
      </c>
      <c r="C7" s="342">
        <v>17203569955.088013</v>
      </c>
      <c r="D7" s="397">
        <v>17206405670.157833</v>
      </c>
      <c r="E7" s="397">
        <v>17084892370.347799</v>
      </c>
      <c r="F7" s="342">
        <v>16918957797.387981</v>
      </c>
      <c r="G7" s="398">
        <v>15992460534.927423</v>
      </c>
      <c r="H7" s="693"/>
      <c r="I7" s="693"/>
      <c r="J7" s="693"/>
      <c r="K7" s="693"/>
      <c r="L7" s="693"/>
    </row>
    <row r="8" spans="1:12" ht="25.5">
      <c r="A8" s="339" t="s">
        <v>251</v>
      </c>
      <c r="B8" s="343" t="s">
        <v>402</v>
      </c>
      <c r="C8" s="342">
        <v>27960209.258752003</v>
      </c>
      <c r="D8" s="397">
        <v>28263068.238338999</v>
      </c>
      <c r="E8" s="397">
        <v>28820302.921677001</v>
      </c>
      <c r="F8" s="342">
        <v>30189991.177903995</v>
      </c>
      <c r="G8" s="398">
        <v>30254873.604411997</v>
      </c>
      <c r="H8" s="693"/>
      <c r="I8" s="693"/>
      <c r="J8" s="693"/>
      <c r="K8" s="693"/>
      <c r="L8" s="693"/>
    </row>
    <row r="9" spans="1:12" ht="15" customHeight="1">
      <c r="A9" s="339">
        <v>1.2</v>
      </c>
      <c r="B9" s="341" t="s">
        <v>22</v>
      </c>
      <c r="C9" s="342">
        <v>1033547593.9807295</v>
      </c>
      <c r="D9" s="397">
        <v>1025626415.5337852</v>
      </c>
      <c r="E9" s="397">
        <v>1108908235.9278648</v>
      </c>
      <c r="F9" s="342">
        <v>1108908235.9278648</v>
      </c>
      <c r="G9" s="398">
        <v>1207864843.7781403</v>
      </c>
      <c r="H9" s="693"/>
      <c r="I9" s="693"/>
      <c r="J9" s="693"/>
      <c r="K9" s="693"/>
      <c r="L9" s="693"/>
    </row>
    <row r="10" spans="1:12" ht="15" customHeight="1">
      <c r="A10" s="339">
        <v>1.3</v>
      </c>
      <c r="B10" s="395" t="s">
        <v>77</v>
      </c>
      <c r="C10" s="344">
        <v>71398482.594167978</v>
      </c>
      <c r="D10" s="397">
        <v>63543668.254725993</v>
      </c>
      <c r="E10" s="397">
        <v>63887139.275680006</v>
      </c>
      <c r="F10" s="342">
        <v>63887139.275680006</v>
      </c>
      <c r="G10" s="399">
        <v>57253542.915600002</v>
      </c>
      <c r="H10" s="693"/>
      <c r="I10" s="693"/>
      <c r="J10" s="693"/>
      <c r="K10" s="693"/>
      <c r="L10" s="693"/>
    </row>
    <row r="11" spans="1:12" ht="15" customHeight="1">
      <c r="A11" s="339">
        <v>2</v>
      </c>
      <c r="B11" s="394" t="s">
        <v>193</v>
      </c>
      <c r="C11" s="342">
        <v>74663276.64114967</v>
      </c>
      <c r="D11" s="397">
        <v>120495817.88896735</v>
      </c>
      <c r="E11" s="397">
        <v>21981201.593659591</v>
      </c>
      <c r="F11" s="342">
        <v>21981201.593659591</v>
      </c>
      <c r="G11" s="398">
        <v>13297497.57894822</v>
      </c>
      <c r="H11" s="693"/>
      <c r="I11" s="693"/>
      <c r="J11" s="693"/>
      <c r="K11" s="693"/>
      <c r="L11" s="693"/>
    </row>
    <row r="12" spans="1:12" ht="15" customHeight="1">
      <c r="A12" s="355">
        <v>3</v>
      </c>
      <c r="B12" s="396" t="s">
        <v>191</v>
      </c>
      <c r="C12" s="344">
        <v>2103894910.8249998</v>
      </c>
      <c r="D12" s="397">
        <v>2103894910.8249998</v>
      </c>
      <c r="E12" s="397">
        <v>2103894910.8249998</v>
      </c>
      <c r="F12" s="342">
        <v>2103894910.8249998</v>
      </c>
      <c r="G12" s="399">
        <v>1872573783.7914793</v>
      </c>
      <c r="H12" s="693"/>
      <c r="I12" s="693"/>
      <c r="J12" s="693"/>
      <c r="K12" s="693"/>
      <c r="L12" s="693"/>
    </row>
    <row r="13" spans="1:12" ht="15" customHeight="1" thickBot="1">
      <c r="A13" s="126">
        <v>4</v>
      </c>
      <c r="B13" s="400" t="s">
        <v>252</v>
      </c>
      <c r="C13" s="249">
        <v>20487074219.129063</v>
      </c>
      <c r="D13" s="249">
        <v>20519966482.660313</v>
      </c>
      <c r="E13" s="249">
        <v>20383563857.970005</v>
      </c>
      <c r="F13" s="249">
        <v>20217629285.010185</v>
      </c>
      <c r="G13" s="249">
        <v>19143450202.991592</v>
      </c>
      <c r="H13" s="693"/>
      <c r="I13" s="693"/>
      <c r="J13" s="693"/>
      <c r="K13" s="693"/>
      <c r="L13" s="693"/>
    </row>
    <row r="14" spans="1:12">
      <c r="B14" s="22"/>
    </row>
    <row r="15" spans="1:12" ht="25.5">
      <c r="B15" s="101" t="s">
        <v>604</v>
      </c>
    </row>
    <row r="16" spans="1:12">
      <c r="B16" s="101"/>
    </row>
    <row r="17" spans="2:7">
      <c r="B17" s="101"/>
    </row>
    <row r="18" spans="2:7">
      <c r="B18" s="101"/>
    </row>
    <row r="20" spans="2:7">
      <c r="C20" s="631"/>
      <c r="D20" s="631"/>
      <c r="E20" s="631"/>
      <c r="F20" s="631"/>
      <c r="G20" s="631"/>
    </row>
    <row r="21" spans="2:7">
      <c r="C21" s="631"/>
      <c r="D21" s="631"/>
      <c r="E21" s="631"/>
      <c r="F21" s="631"/>
      <c r="G21" s="63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showGridLines="0" zoomScale="85" zoomScaleNormal="85" workbookViewId="0">
      <pane xSplit="1" ySplit="4" topLeftCell="B5" activePane="bottomRight" state="frozen"/>
      <selection pane="topRight"/>
      <selection pane="bottomLeft"/>
      <selection pane="bottomRight" activeCell="C33" sqref="C33:C37"/>
    </sheetView>
  </sheetViews>
  <sheetFormatPr defaultRowHeight="15"/>
  <cols>
    <col min="1" max="1" width="10.42578125" style="2" bestFit="1" customWidth="1"/>
    <col min="2" max="2" width="58.85546875" style="2" customWidth="1"/>
    <col min="3" max="3" width="123.85546875" style="2" bestFit="1" customWidth="1"/>
  </cols>
  <sheetData>
    <row r="1" spans="1:8" s="716" customFormat="1">
      <c r="A1" s="715" t="s">
        <v>188</v>
      </c>
      <c r="B1" s="715" t="str">
        <f>Info!C2</f>
        <v>სს თიბისი ბანკი</v>
      </c>
      <c r="C1" s="715"/>
    </row>
    <row r="2" spans="1:8" s="716" customFormat="1">
      <c r="A2" s="715" t="s">
        <v>189</v>
      </c>
      <c r="B2" s="694">
        <f>'1. key ratios'!B2</f>
        <v>44834</v>
      </c>
      <c r="C2" s="715"/>
    </row>
    <row r="4" spans="1:8" ht="25.5" customHeight="1" thickBot="1">
      <c r="A4" s="224" t="s">
        <v>409</v>
      </c>
      <c r="B4" s="58" t="s">
        <v>149</v>
      </c>
      <c r="C4" s="12"/>
    </row>
    <row r="5" spans="1:8" ht="15.75">
      <c r="A5" s="9"/>
      <c r="B5" s="389" t="s">
        <v>150</v>
      </c>
      <c r="C5" s="404" t="s">
        <v>618</v>
      </c>
    </row>
    <row r="6" spans="1:8">
      <c r="A6" s="13">
        <v>1</v>
      </c>
      <c r="B6" s="59" t="s">
        <v>966</v>
      </c>
      <c r="C6" s="401" t="s">
        <v>972</v>
      </c>
    </row>
    <row r="7" spans="1:8">
      <c r="A7" s="13">
        <v>2</v>
      </c>
      <c r="B7" s="59" t="s">
        <v>971</v>
      </c>
      <c r="C7" s="401" t="s">
        <v>970</v>
      </c>
    </row>
    <row r="8" spans="1:8">
      <c r="A8" s="13">
        <v>3</v>
      </c>
      <c r="B8" s="59" t="s">
        <v>969</v>
      </c>
      <c r="C8" s="401" t="s">
        <v>970</v>
      </c>
    </row>
    <row r="9" spans="1:8">
      <c r="A9" s="13">
        <v>4</v>
      </c>
      <c r="B9" s="59" t="s">
        <v>986</v>
      </c>
      <c r="C9" s="401" t="s">
        <v>970</v>
      </c>
    </row>
    <row r="10" spans="1:8">
      <c r="A10" s="13">
        <v>5</v>
      </c>
      <c r="B10" s="59" t="s">
        <v>987</v>
      </c>
      <c r="C10" s="401" t="s">
        <v>970</v>
      </c>
    </row>
    <row r="11" spans="1:8">
      <c r="A11" s="13">
        <v>6</v>
      </c>
      <c r="B11" s="59" t="s">
        <v>988</v>
      </c>
      <c r="C11" s="401" t="s">
        <v>970</v>
      </c>
    </row>
    <row r="12" spans="1:8">
      <c r="A12" s="13">
        <v>7</v>
      </c>
      <c r="B12" s="59" t="s">
        <v>1015</v>
      </c>
      <c r="C12" s="401" t="s">
        <v>970</v>
      </c>
      <c r="H12" s="4"/>
    </row>
    <row r="13" spans="1:8">
      <c r="A13" s="13">
        <v>8</v>
      </c>
      <c r="B13" s="59" t="s">
        <v>1016</v>
      </c>
      <c r="C13" s="401" t="s">
        <v>970</v>
      </c>
    </row>
    <row r="14" spans="1:8">
      <c r="A14" s="13"/>
      <c r="B14" s="59"/>
      <c r="C14" s="401"/>
    </row>
    <row r="15" spans="1:8">
      <c r="A15" s="13"/>
      <c r="B15" s="59"/>
      <c r="C15" s="401"/>
    </row>
    <row r="16" spans="1:8">
      <c r="A16" s="13"/>
      <c r="B16" s="780"/>
      <c r="C16" s="781"/>
    </row>
    <row r="17" spans="1:3">
      <c r="A17" s="13"/>
      <c r="B17" s="390" t="s">
        <v>151</v>
      </c>
      <c r="C17" s="405" t="s">
        <v>619</v>
      </c>
    </row>
    <row r="18" spans="1:3" ht="15.75">
      <c r="A18" s="13">
        <v>1</v>
      </c>
      <c r="B18" s="26" t="s">
        <v>967</v>
      </c>
      <c r="C18" s="402" t="s">
        <v>973</v>
      </c>
    </row>
    <row r="19" spans="1:3" ht="15.75">
      <c r="A19" s="13">
        <v>2</v>
      </c>
      <c r="B19" s="26" t="s">
        <v>974</v>
      </c>
      <c r="C19" s="402" t="s">
        <v>975</v>
      </c>
    </row>
    <row r="20" spans="1:3" ht="15.75">
      <c r="A20" s="13">
        <v>3</v>
      </c>
      <c r="B20" s="26" t="s">
        <v>976</v>
      </c>
      <c r="C20" s="402" t="s">
        <v>977</v>
      </c>
    </row>
    <row r="21" spans="1:3" ht="15.75">
      <c r="A21" s="13">
        <v>4</v>
      </c>
      <c r="B21" s="26" t="s">
        <v>978</v>
      </c>
      <c r="C21" s="402" t="s">
        <v>979</v>
      </c>
    </row>
    <row r="22" spans="1:3" ht="15.75">
      <c r="A22" s="13">
        <v>5</v>
      </c>
      <c r="B22" s="26" t="s">
        <v>980</v>
      </c>
      <c r="C22" s="402" t="s">
        <v>1023</v>
      </c>
    </row>
    <row r="23" spans="1:3" ht="15.75">
      <c r="A23" s="13">
        <v>6</v>
      </c>
      <c r="B23" s="26" t="s">
        <v>981</v>
      </c>
      <c r="C23" s="402" t="s">
        <v>982</v>
      </c>
    </row>
    <row r="24" spans="1:3" ht="15.75">
      <c r="A24" s="13"/>
      <c r="B24" s="26"/>
      <c r="C24" s="402"/>
    </row>
    <row r="25" spans="1:3" ht="15.75">
      <c r="A25" s="13"/>
      <c r="B25" s="26"/>
      <c r="C25" s="402"/>
    </row>
    <row r="26" spans="1:3" ht="15.75">
      <c r="A26" s="13"/>
      <c r="B26" s="26"/>
      <c r="C26" s="402"/>
    </row>
    <row r="27" spans="1:3" ht="15.75" customHeight="1">
      <c r="A27" s="13"/>
      <c r="B27" s="26"/>
      <c r="C27" s="403"/>
    </row>
    <row r="28" spans="1:3" ht="15.75" customHeight="1">
      <c r="A28" s="13"/>
      <c r="B28" s="26"/>
      <c r="C28" s="27"/>
    </row>
    <row r="29" spans="1:3" ht="30" customHeight="1">
      <c r="A29" s="13"/>
      <c r="B29" s="782" t="s">
        <v>152</v>
      </c>
      <c r="C29" s="783"/>
    </row>
    <row r="30" spans="1:3">
      <c r="A30" s="13">
        <v>1</v>
      </c>
      <c r="B30" s="59" t="s">
        <v>983</v>
      </c>
      <c r="C30" s="632">
        <v>0.99878075215747519</v>
      </c>
    </row>
    <row r="31" spans="1:3" ht="15.75" customHeight="1">
      <c r="A31" s="13"/>
      <c r="B31" s="59"/>
      <c r="C31" s="60"/>
    </row>
    <row r="32" spans="1:3" ht="29.25" customHeight="1">
      <c r="A32" s="13"/>
      <c r="B32" s="782" t="s">
        <v>272</v>
      </c>
      <c r="C32" s="783"/>
    </row>
    <row r="33" spans="1:3">
      <c r="A33" s="635">
        <v>1</v>
      </c>
      <c r="B33" s="636" t="s">
        <v>1020</v>
      </c>
      <c r="C33" s="637">
        <v>9.889863436011094E-2</v>
      </c>
    </row>
    <row r="34" spans="1:3">
      <c r="A34" s="633">
        <v>2</v>
      </c>
      <c r="B34" s="634" t="s">
        <v>1021</v>
      </c>
      <c r="C34" s="638">
        <v>5.9927428715380884E-2</v>
      </c>
    </row>
    <row r="35" spans="1:3">
      <c r="A35" s="633">
        <v>3</v>
      </c>
      <c r="B35" s="634" t="s">
        <v>1018</v>
      </c>
      <c r="C35" s="638">
        <v>6.2050507816824529E-2</v>
      </c>
    </row>
    <row r="36" spans="1:3">
      <c r="A36" s="633">
        <v>4</v>
      </c>
      <c r="B36" s="634" t="s">
        <v>984</v>
      </c>
      <c r="C36" s="638">
        <v>5.046888092698263E-2</v>
      </c>
    </row>
    <row r="37" spans="1:3" ht="16.5" thickBot="1">
      <c r="A37" s="14">
        <v>5</v>
      </c>
      <c r="B37" s="61" t="s">
        <v>985</v>
      </c>
      <c r="C37" s="761">
        <v>7.1947270318063417E-2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7"/>
  <sheetViews>
    <sheetView zoomScale="80" zoomScaleNormal="80" workbookViewId="0">
      <pane xSplit="1" ySplit="5" topLeftCell="B6" activePane="bottomRight" state="frozen"/>
      <selection pane="topRight"/>
      <selection pane="bottomLeft"/>
      <selection pane="bottomRight" activeCell="H17" sqref="H17"/>
    </sheetView>
  </sheetViews>
  <sheetFormatPr defaultRowHeight="15"/>
  <cols>
    <col min="1" max="1" width="9.5703125" style="2" bestFit="1" customWidth="1"/>
    <col min="2" max="2" width="55.1406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8" s="716" customFormat="1" ht="15.75">
      <c r="A1" s="182" t="s">
        <v>188</v>
      </c>
      <c r="B1" s="714" t="str">
        <f>Info!C2</f>
        <v>სს თიბისი ბანკი</v>
      </c>
      <c r="C1" s="715"/>
      <c r="D1" s="715"/>
      <c r="E1" s="715"/>
    </row>
    <row r="2" spans="1:8" s="182" customFormat="1" ht="15.75" customHeight="1">
      <c r="A2" s="182" t="s">
        <v>189</v>
      </c>
      <c r="B2" s="694">
        <f>'1. key ratios'!B2</f>
        <v>44834</v>
      </c>
    </row>
    <row r="3" spans="1:8" s="20" customFormat="1" ht="15.75" customHeight="1"/>
    <row r="4" spans="1:8" s="20" customFormat="1" ht="15.75" customHeight="1" thickBot="1">
      <c r="A4" s="225" t="s">
        <v>410</v>
      </c>
      <c r="B4" s="226" t="s">
        <v>262</v>
      </c>
      <c r="C4" s="182"/>
      <c r="D4" s="182"/>
      <c r="E4" s="183" t="s">
        <v>93</v>
      </c>
    </row>
    <row r="5" spans="1:8" s="114" customFormat="1" ht="17.45" customHeight="1">
      <c r="A5" s="695"/>
      <c r="B5" s="314"/>
      <c r="C5" s="181" t="s">
        <v>0</v>
      </c>
      <c r="D5" s="181" t="s">
        <v>1</v>
      </c>
      <c r="E5" s="315" t="s">
        <v>2</v>
      </c>
    </row>
    <row r="6" spans="1:8" s="150" customFormat="1" ht="14.45" customHeight="1">
      <c r="A6" s="1"/>
      <c r="B6" s="784" t="s">
        <v>231</v>
      </c>
      <c r="C6" s="785" t="s">
        <v>230</v>
      </c>
      <c r="D6" s="786" t="s">
        <v>229</v>
      </c>
      <c r="E6" s="787"/>
      <c r="G6"/>
    </row>
    <row r="7" spans="1:8" s="150" customFormat="1" ht="99.6" customHeight="1">
      <c r="A7" s="696"/>
      <c r="B7" s="785"/>
      <c r="C7" s="785"/>
      <c r="D7" s="312" t="s">
        <v>228</v>
      </c>
      <c r="E7" s="313" t="s">
        <v>520</v>
      </c>
      <c r="G7"/>
    </row>
    <row r="8" spans="1:8">
      <c r="A8" s="316">
        <v>1</v>
      </c>
      <c r="B8" s="317" t="s">
        <v>154</v>
      </c>
      <c r="C8" s="762">
        <v>986701598.18000007</v>
      </c>
      <c r="D8" s="762"/>
      <c r="E8" s="762">
        <v>986701598.18000007</v>
      </c>
      <c r="F8" s="6"/>
      <c r="G8" s="6"/>
      <c r="H8" s="6"/>
    </row>
    <row r="9" spans="1:8">
      <c r="A9" s="316">
        <v>2</v>
      </c>
      <c r="B9" s="317" t="s">
        <v>155</v>
      </c>
      <c r="C9" s="762">
        <v>2553095838.3600001</v>
      </c>
      <c r="D9" s="762"/>
      <c r="E9" s="762">
        <v>2553095838.3600001</v>
      </c>
      <c r="F9" s="6"/>
      <c r="G9" s="6"/>
      <c r="H9" s="6"/>
    </row>
    <row r="10" spans="1:8">
      <c r="A10" s="316">
        <v>3</v>
      </c>
      <c r="B10" s="317" t="s">
        <v>227</v>
      </c>
      <c r="C10" s="762">
        <v>2318838943.8800001</v>
      </c>
      <c r="D10" s="762"/>
      <c r="E10" s="762">
        <v>2318838943.8800001</v>
      </c>
      <c r="F10" s="6"/>
      <c r="G10" s="6"/>
      <c r="H10" s="6"/>
    </row>
    <row r="11" spans="1:8">
      <c r="A11" s="316">
        <v>4</v>
      </c>
      <c r="B11" s="317" t="s">
        <v>185</v>
      </c>
      <c r="C11" s="762">
        <v>0</v>
      </c>
      <c r="D11" s="762"/>
      <c r="E11" s="762">
        <v>0</v>
      </c>
      <c r="F11" s="6"/>
      <c r="G11" s="6"/>
      <c r="H11" s="6"/>
    </row>
    <row r="12" spans="1:8">
      <c r="A12" s="316">
        <v>5</v>
      </c>
      <c r="B12" s="317" t="s">
        <v>157</v>
      </c>
      <c r="C12" s="762">
        <v>2473658061.3973436</v>
      </c>
      <c r="D12" s="762"/>
      <c r="E12" s="762">
        <v>2473658061.3973436</v>
      </c>
      <c r="F12" s="6"/>
      <c r="G12" s="6"/>
      <c r="H12" s="6"/>
    </row>
    <row r="13" spans="1:8">
      <c r="A13" s="316">
        <v>6.1</v>
      </c>
      <c r="B13" s="317" t="s">
        <v>158</v>
      </c>
      <c r="C13" s="762">
        <v>16769792274.93</v>
      </c>
      <c r="D13" s="762"/>
      <c r="E13" s="762">
        <v>16769792274.93</v>
      </c>
      <c r="F13" s="6"/>
      <c r="G13" s="6"/>
      <c r="H13" s="6"/>
    </row>
    <row r="14" spans="1:8">
      <c r="A14" s="316">
        <v>6.2</v>
      </c>
      <c r="B14" s="318" t="s">
        <v>159</v>
      </c>
      <c r="C14" s="762">
        <v>-636329528.8499999</v>
      </c>
      <c r="D14" s="762"/>
      <c r="E14" s="762">
        <v>-636329528.8499999</v>
      </c>
      <c r="F14" s="6"/>
      <c r="G14" s="6"/>
      <c r="H14" s="6"/>
    </row>
    <row r="15" spans="1:8">
      <c r="A15" s="316">
        <v>6</v>
      </c>
      <c r="B15" s="317" t="s">
        <v>226</v>
      </c>
      <c r="C15" s="762">
        <v>16133462746.08</v>
      </c>
      <c r="D15" s="762"/>
      <c r="E15" s="762">
        <v>16133462746.08</v>
      </c>
      <c r="F15" s="6"/>
      <c r="G15" s="6"/>
      <c r="H15" s="6"/>
    </row>
    <row r="16" spans="1:8">
      <c r="A16" s="316">
        <v>7</v>
      </c>
      <c r="B16" s="317" t="s">
        <v>161</v>
      </c>
      <c r="C16" s="762">
        <v>242675454.62999994</v>
      </c>
      <c r="D16" s="762"/>
      <c r="E16" s="762">
        <v>242675454.62999994</v>
      </c>
      <c r="F16" s="6"/>
      <c r="G16" s="6"/>
      <c r="H16" s="6"/>
    </row>
    <row r="17" spans="1:8">
      <c r="A17" s="316">
        <v>8</v>
      </c>
      <c r="B17" s="317" t="s">
        <v>162</v>
      </c>
      <c r="C17" s="762">
        <v>142489503.13</v>
      </c>
      <c r="D17" s="762"/>
      <c r="E17" s="762">
        <v>142489503.13</v>
      </c>
      <c r="F17" s="6"/>
      <c r="G17" s="6"/>
      <c r="H17" s="6"/>
    </row>
    <row r="18" spans="1:8">
      <c r="A18" s="316">
        <v>9</v>
      </c>
      <c r="B18" s="317" t="s">
        <v>163</v>
      </c>
      <c r="C18" s="762">
        <v>35976136.258752003</v>
      </c>
      <c r="D18" s="762">
        <v>7607943.8999999994</v>
      </c>
      <c r="E18" s="762">
        <v>28368192.358752005</v>
      </c>
      <c r="F18" s="6"/>
      <c r="G18" s="6"/>
      <c r="H18" s="6"/>
    </row>
    <row r="19" spans="1:8">
      <c r="A19" s="316">
        <v>10</v>
      </c>
      <c r="B19" s="317" t="s">
        <v>164</v>
      </c>
      <c r="C19" s="762">
        <v>763783203.32000005</v>
      </c>
      <c r="D19" s="762">
        <v>301761065.88999999</v>
      </c>
      <c r="E19" s="762">
        <v>462022137.43000007</v>
      </c>
      <c r="F19" s="6"/>
      <c r="G19" s="6"/>
      <c r="H19" s="6"/>
    </row>
    <row r="20" spans="1:8">
      <c r="A20" s="316">
        <v>11</v>
      </c>
      <c r="B20" s="317" t="s">
        <v>165</v>
      </c>
      <c r="C20" s="762">
        <v>592574534.11095941</v>
      </c>
      <c r="D20" s="763">
        <v>0</v>
      </c>
      <c r="E20" s="762">
        <v>592574534.11095941</v>
      </c>
      <c r="F20" s="6"/>
      <c r="G20" s="6"/>
      <c r="H20" s="6"/>
    </row>
    <row r="21" spans="1:8" ht="39" thickBot="1">
      <c r="A21" s="319"/>
      <c r="B21" s="320" t="s">
        <v>484</v>
      </c>
      <c r="C21" s="279">
        <f>SUM(C8:C12, C15:C20)</f>
        <v>26243256019.347054</v>
      </c>
      <c r="D21" s="279">
        <f>SUM(D8:D12, D15:D20)</f>
        <v>309369009.78999996</v>
      </c>
      <c r="E21" s="321">
        <f>SUM(E8:E12, E15:E20)</f>
        <v>25933887009.557056</v>
      </c>
      <c r="F21" s="6"/>
      <c r="G21" s="6"/>
      <c r="H21" s="6"/>
    </row>
    <row r="22" spans="1:8">
      <c r="A22"/>
      <c r="B22"/>
      <c r="C22" s="6"/>
      <c r="D22" s="6"/>
      <c r="E22" s="6"/>
    </row>
    <row r="23" spans="1:8">
      <c r="A23"/>
      <c r="B23"/>
      <c r="C23"/>
      <c r="D23"/>
      <c r="E23"/>
    </row>
    <row r="25" spans="1:8" s="2" customFormat="1">
      <c r="B25" s="63"/>
      <c r="F25"/>
      <c r="G25"/>
    </row>
    <row r="26" spans="1:8" s="2" customFormat="1">
      <c r="B26" s="64"/>
      <c r="F26"/>
      <c r="G26"/>
    </row>
    <row r="27" spans="1:8" s="2" customFormat="1">
      <c r="B27" s="63"/>
      <c r="F27"/>
      <c r="G27"/>
    </row>
    <row r="28" spans="1:8" s="2" customFormat="1">
      <c r="B28" s="63"/>
      <c r="F28"/>
      <c r="G28"/>
    </row>
    <row r="29" spans="1:8" s="2" customFormat="1">
      <c r="B29" s="63"/>
      <c r="F29"/>
      <c r="G29"/>
    </row>
    <row r="30" spans="1:8" s="2" customFormat="1">
      <c r="B30" s="63"/>
      <c r="F30"/>
      <c r="G30"/>
    </row>
    <row r="31" spans="1:8" s="2" customFormat="1">
      <c r="B31" s="63"/>
      <c r="F31"/>
      <c r="G31"/>
    </row>
    <row r="32" spans="1:8"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pane="topRight"/>
      <selection pane="bottomLeft"/>
      <selection pane="bottomRight" activeCell="C9" sqref="C9:C11"/>
    </sheetView>
  </sheetViews>
  <sheetFormatPr defaultRowHeight="15" outlineLevelRow="1"/>
  <cols>
    <col min="1" max="1" width="9.5703125" style="2" bestFit="1" customWidth="1"/>
    <col min="2" max="2" width="114.42578125" style="2" customWidth="1"/>
    <col min="3" max="3" width="14.42578125" bestFit="1" customWidth="1"/>
    <col min="4" max="4" width="25.42578125" customWidth="1"/>
    <col min="5" max="5" width="24.42578125" customWidth="1"/>
    <col min="6" max="6" width="24" customWidth="1"/>
    <col min="7" max="7" width="10" bestFit="1" customWidth="1"/>
    <col min="8" max="8" width="12" bestFit="1" customWidth="1"/>
    <col min="9" max="9" width="12.5703125" bestFit="1" customWidth="1"/>
  </cols>
  <sheetData>
    <row r="1" spans="1:6" s="716" customFormat="1" ht="15.75">
      <c r="A1" s="182" t="s">
        <v>188</v>
      </c>
      <c r="B1" s="714" t="str">
        <f>Info!C2</f>
        <v>სს თიბისი ბანკი</v>
      </c>
    </row>
    <row r="2" spans="1:6" s="182" customFormat="1" ht="15.75" customHeight="1">
      <c r="A2" s="182" t="s">
        <v>189</v>
      </c>
      <c r="B2" s="694">
        <f>'1. key ratios'!B2</f>
        <v>44834</v>
      </c>
      <c r="C2" s="716"/>
      <c r="D2" s="716"/>
      <c r="E2" s="716"/>
      <c r="F2" s="716"/>
    </row>
    <row r="3" spans="1:6" s="20" customFormat="1" ht="15.75" customHeight="1">
      <c r="C3"/>
      <c r="D3"/>
      <c r="E3"/>
      <c r="F3"/>
    </row>
    <row r="4" spans="1:6" s="20" customFormat="1" ht="26.25" thickBot="1">
      <c r="A4" s="20" t="s">
        <v>411</v>
      </c>
      <c r="B4" s="189" t="s">
        <v>265</v>
      </c>
      <c r="C4" s="183" t="s">
        <v>93</v>
      </c>
      <c r="D4"/>
      <c r="E4"/>
      <c r="F4"/>
    </row>
    <row r="5" spans="1:6" ht="26.25">
      <c r="A5" s="184">
        <v>1</v>
      </c>
      <c r="B5" s="185" t="s">
        <v>433</v>
      </c>
      <c r="C5" s="697">
        <f>'7. LI1'!E21</f>
        <v>25933887009.557056</v>
      </c>
      <c r="D5" s="622"/>
    </row>
    <row r="6" spans="1:6" s="174" customFormat="1">
      <c r="A6" s="113">
        <v>2.1</v>
      </c>
      <c r="B6" s="191" t="s">
        <v>266</v>
      </c>
      <c r="C6" s="250">
        <v>3081565007.3318996</v>
      </c>
      <c r="D6" s="622"/>
    </row>
    <row r="7" spans="1:6" s="4" customFormat="1" ht="25.5" outlineLevel="1">
      <c r="A7" s="190">
        <v>2.2000000000000002</v>
      </c>
      <c r="B7" s="186" t="s">
        <v>267</v>
      </c>
      <c r="C7" s="251">
        <v>3891655838.2066007</v>
      </c>
      <c r="D7" s="622"/>
    </row>
    <row r="8" spans="1:6" s="4" customFormat="1" ht="26.25">
      <c r="A8" s="190">
        <v>3</v>
      </c>
      <c r="B8" s="187" t="s">
        <v>434</v>
      </c>
      <c r="C8" s="698">
        <f>SUM(C5:C7)</f>
        <v>32907107855.095554</v>
      </c>
      <c r="D8" s="622"/>
    </row>
    <row r="9" spans="1:6" s="174" customFormat="1">
      <c r="A9" s="113">
        <v>4</v>
      </c>
      <c r="B9" s="194" t="s">
        <v>263</v>
      </c>
      <c r="C9" s="639">
        <v>312236944.39000005</v>
      </c>
      <c r="D9" s="622"/>
    </row>
    <row r="10" spans="1:6" s="4" customFormat="1" ht="25.5" outlineLevel="1">
      <c r="A10" s="190">
        <v>5.0999999999999996</v>
      </c>
      <c r="B10" s="186" t="s">
        <v>273</v>
      </c>
      <c r="C10" s="640">
        <v>-1775986552.07811</v>
      </c>
      <c r="D10" s="622"/>
    </row>
    <row r="11" spans="1:6" s="4" customFormat="1" ht="25.5" outlineLevel="1">
      <c r="A11" s="190">
        <v>5.2</v>
      </c>
      <c r="B11" s="186" t="s">
        <v>274</v>
      </c>
      <c r="C11" s="640">
        <v>-3772437006.6184626</v>
      </c>
      <c r="D11" s="622"/>
    </row>
    <row r="12" spans="1:6" s="4" customFormat="1">
      <c r="A12" s="190">
        <v>6</v>
      </c>
      <c r="B12" s="192" t="s">
        <v>605</v>
      </c>
      <c r="C12" s="641"/>
      <c r="D12" s="622"/>
    </row>
    <row r="13" spans="1:6" s="4" customFormat="1" ht="15.75" thickBot="1">
      <c r="A13" s="193">
        <v>7</v>
      </c>
      <c r="B13" s="188" t="s">
        <v>264</v>
      </c>
      <c r="C13" s="699">
        <f>SUM(C8:C12)</f>
        <v>27670921240.788982</v>
      </c>
      <c r="D13" s="622"/>
    </row>
    <row r="15" spans="1:6" ht="26.25">
      <c r="B15" s="22" t="s">
        <v>606</v>
      </c>
    </row>
    <row r="17" spans="2:9" s="2" customFormat="1">
      <c r="B17" s="65"/>
      <c r="C17" s="622"/>
      <c r="D17"/>
      <c r="E17"/>
      <c r="F17"/>
      <c r="G17"/>
      <c r="H17"/>
      <c r="I17"/>
    </row>
    <row r="18" spans="2:9" s="2" customFormat="1">
      <c r="B18" s="62"/>
      <c r="C18" s="622"/>
      <c r="D18"/>
      <c r="E18"/>
      <c r="F18"/>
      <c r="G18"/>
      <c r="H18"/>
      <c r="I18"/>
    </row>
    <row r="19" spans="2:9" s="2" customFormat="1">
      <c r="B19" s="62"/>
      <c r="C19" s="622"/>
      <c r="D19"/>
      <c r="E19"/>
      <c r="F19"/>
      <c r="G19"/>
      <c r="H19"/>
      <c r="I19"/>
    </row>
    <row r="20" spans="2:9" s="2" customFormat="1">
      <c r="B20" s="64"/>
      <c r="C20" s="622"/>
      <c r="D20"/>
      <c r="E20"/>
      <c r="F20"/>
      <c r="G20"/>
      <c r="H20"/>
      <c r="I20"/>
    </row>
    <row r="21" spans="2:9" s="2" customFormat="1">
      <c r="B21" s="63"/>
      <c r="C21" s="622"/>
      <c r="D21"/>
      <c r="E21"/>
      <c r="F21"/>
      <c r="G21"/>
      <c r="H21"/>
      <c r="I21"/>
    </row>
    <row r="22" spans="2:9" s="2" customFormat="1">
      <c r="B22" s="64"/>
      <c r="C22" s="622"/>
      <c r="D22"/>
      <c r="E22"/>
      <c r="F22"/>
      <c r="G22"/>
      <c r="H22"/>
      <c r="I22"/>
    </row>
    <row r="23" spans="2:9" s="2" customFormat="1">
      <c r="B23" s="63"/>
      <c r="C23" s="622"/>
      <c r="D23"/>
      <c r="E23"/>
      <c r="F23"/>
      <c r="G23"/>
      <c r="H23"/>
      <c r="I23"/>
    </row>
    <row r="24" spans="2:9" s="2" customFormat="1">
      <c r="B24" s="63"/>
      <c r="C24" s="622"/>
      <c r="D24"/>
      <c r="E24"/>
      <c r="F24"/>
      <c r="G24"/>
      <c r="H24"/>
      <c r="I24"/>
    </row>
    <row r="25" spans="2:9" s="2" customFormat="1">
      <c r="B25" s="63"/>
      <c r="C25" s="622"/>
      <c r="D25"/>
      <c r="E25"/>
      <c r="F25"/>
      <c r="G25"/>
      <c r="H25"/>
      <c r="I25"/>
    </row>
    <row r="26" spans="2:9" s="2" customFormat="1">
      <c r="B26" s="63"/>
      <c r="C26" s="622"/>
      <c r="D26"/>
      <c r="E26"/>
      <c r="F26"/>
      <c r="G26"/>
      <c r="H26"/>
      <c r="I26"/>
    </row>
    <row r="27" spans="2:9" s="2" customFormat="1">
      <c r="B27" s="63"/>
      <c r="C27" s="622"/>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4"/>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2022-11-03T12:25:49Z</dcterms:modified>
  <cp:contentStatus/>
</cp:coreProperties>
</file>