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78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S23" i="67" l="1"/>
  <c r="D25" i="67"/>
  <c r="D39" i="67" l="1"/>
  <c r="O30" i="67"/>
  <c r="O31" i="67"/>
  <c r="O32" i="67"/>
  <c r="O33" i="67"/>
  <c r="O34" i="67"/>
  <c r="O35" i="67"/>
  <c r="O36" i="67"/>
  <c r="O37" i="67"/>
  <c r="O38" i="67"/>
  <c r="C10" i="40" l="1"/>
  <c r="D10" i="40"/>
  <c r="E10" i="40"/>
  <c r="B25" i="67" l="1"/>
  <c r="C25" i="67"/>
  <c r="N18" i="72" l="1"/>
  <c r="M18" i="72"/>
  <c r="E18" i="72"/>
  <c r="N17" i="72"/>
  <c r="M17" i="72"/>
  <c r="E17" i="72"/>
  <c r="N16" i="72"/>
  <c r="M16" i="72"/>
  <c r="O16" i="72" s="1"/>
  <c r="E16" i="72"/>
  <c r="N15" i="72"/>
  <c r="M15" i="72"/>
  <c r="E15" i="72"/>
  <c r="N14" i="72"/>
  <c r="M14" i="72"/>
  <c r="O14" i="72" s="1"/>
  <c r="E14" i="72"/>
  <c r="N13" i="72"/>
  <c r="M13" i="72"/>
  <c r="E13" i="72"/>
  <c r="N12" i="72"/>
  <c r="M12" i="72"/>
  <c r="E12" i="72"/>
  <c r="N11" i="72"/>
  <c r="M11" i="72"/>
  <c r="E11" i="72"/>
  <c r="N10" i="72"/>
  <c r="M10" i="72"/>
  <c r="E10" i="72"/>
  <c r="L9" i="72"/>
  <c r="K9" i="72"/>
  <c r="J9" i="72"/>
  <c r="I9" i="72"/>
  <c r="H9" i="72"/>
  <c r="G9" i="72"/>
  <c r="F9" i="72"/>
  <c r="D9" i="72"/>
  <c r="C9" i="72"/>
  <c r="G17" i="50"/>
  <c r="G22" i="50" s="1"/>
  <c r="F17" i="50"/>
  <c r="E17" i="50"/>
  <c r="D17" i="50"/>
  <c r="C17" i="50"/>
  <c r="G12" i="50"/>
  <c r="F12" i="50"/>
  <c r="E12" i="50"/>
  <c r="D12" i="50"/>
  <c r="C12" i="50"/>
  <c r="G7" i="50"/>
  <c r="F7" i="50"/>
  <c r="E7" i="50"/>
  <c r="D7" i="50"/>
  <c r="C7" i="50"/>
  <c r="E16" i="49"/>
  <c r="D16" i="49"/>
  <c r="C16" i="49"/>
  <c r="E10" i="49"/>
  <c r="D10" i="49"/>
  <c r="C10" i="49"/>
  <c r="F16" i="48"/>
  <c r="E16" i="48"/>
  <c r="D16" i="48"/>
  <c r="F8" i="48"/>
  <c r="E8" i="48"/>
  <c r="D8" i="48"/>
  <c r="D23" i="48" l="1"/>
  <c r="O10" i="72"/>
  <c r="O18" i="72"/>
  <c r="O17" i="72"/>
  <c r="O13" i="72"/>
  <c r="N9" i="72"/>
  <c r="O15" i="72"/>
  <c r="O12" i="72"/>
  <c r="C22" i="50"/>
  <c r="D22" i="50"/>
  <c r="F22" i="50"/>
  <c r="E22" i="50"/>
  <c r="F23" i="48"/>
  <c r="E23" i="48"/>
  <c r="E9" i="72"/>
  <c r="M9" i="72"/>
  <c r="O11" i="72"/>
  <c r="O9" i="72" l="1"/>
  <c r="B52" i="67"/>
  <c r="L52" i="67"/>
  <c r="K52" i="67"/>
  <c r="J52" i="67"/>
  <c r="I52" i="67"/>
  <c r="H52" i="67"/>
  <c r="G52" i="67"/>
  <c r="F52" i="67"/>
  <c r="E52" i="67"/>
  <c r="D52" i="67"/>
  <c r="C52" i="67"/>
  <c r="B2" i="72" l="1"/>
  <c r="B2" i="50" l="1"/>
  <c r="B2" i="49"/>
  <c r="B2" i="48"/>
  <c r="B2" i="40"/>
  <c r="B2" i="39"/>
  <c r="B2" i="68"/>
  <c r="S24" i="67"/>
  <c r="S22" i="67"/>
  <c r="S21" i="67"/>
  <c r="S20" i="67"/>
  <c r="S19" i="67"/>
  <c r="S18" i="67"/>
  <c r="S17" i="67"/>
  <c r="S16" i="67"/>
  <c r="S15" i="67"/>
  <c r="S14" i="67"/>
  <c r="S13" i="67"/>
  <c r="S12" i="67"/>
  <c r="S11" i="67"/>
  <c r="S10" i="67"/>
  <c r="S9" i="67"/>
  <c r="M51" i="67"/>
  <c r="M50" i="67"/>
  <c r="C39" i="67"/>
  <c r="B39" i="67"/>
  <c r="F10" i="40" l="1"/>
  <c r="G10" i="40" s="1"/>
  <c r="S8" i="67" l="1"/>
  <c r="S25" i="67" s="1"/>
  <c r="M44" i="67" l="1"/>
  <c r="M45" i="67"/>
  <c r="M46" i="67"/>
  <c r="M47" i="67"/>
  <c r="M48" i="67"/>
  <c r="M49" i="67"/>
  <c r="F39" i="67"/>
  <c r="G39" i="67"/>
  <c r="H39" i="67"/>
  <c r="I39" i="67"/>
  <c r="J39" i="67"/>
  <c r="K39" i="67"/>
  <c r="L39" i="67"/>
  <c r="M39" i="67"/>
  <c r="N39" i="67"/>
  <c r="M43" i="67" l="1"/>
  <c r="M52" i="67" s="1"/>
  <c r="O29" i="67"/>
  <c r="O39" i="67" s="1"/>
  <c r="R25" i="67"/>
  <c r="Q25" i="67"/>
  <c r="P25" i="67"/>
  <c r="O25" i="67"/>
  <c r="N25" i="67"/>
  <c r="M25" i="67"/>
  <c r="L25" i="67"/>
  <c r="K25" i="67"/>
  <c r="J25" i="67"/>
  <c r="I25" i="67"/>
  <c r="H25" i="67"/>
  <c r="G25" i="67"/>
  <c r="F25" i="67"/>
</calcChain>
</file>

<file path=xl/sharedStrings.xml><?xml version="1.0" encoding="utf-8"?>
<sst xmlns="http://schemas.openxmlformats.org/spreadsheetml/2006/main" count="315" uniqueCount="216">
  <si>
    <t>X</t>
  </si>
  <si>
    <t>1.1</t>
  </si>
  <si>
    <t>1.2</t>
  </si>
  <si>
    <t>1.3</t>
  </si>
  <si>
    <t>1.4</t>
  </si>
  <si>
    <t>1.5</t>
  </si>
  <si>
    <t>1.6</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</si>
  <si>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</si>
  <si>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</si>
  <si>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</si>
  <si>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</si>
  <si>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</si>
  <si>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</si>
  <si>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</si>
  <si>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</si>
  <si>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</si>
  <si>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</si>
  <si>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</si>
  <si>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</si>
  <si>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</si>
  <si>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</si>
  <si>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</si>
  <si>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</si>
  <si>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</si>
  <si>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</si>
  <si>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</si>
  <si>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</si>
  <si>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</si>
  <si>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</si>
  <si>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</si>
  <si>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</si>
  <si>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</si>
  <si>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</si>
  <si>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</si>
  <si>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</si>
  <si>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</si>
  <si>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</si>
  <si>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</si>
  <si>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</si>
  <si>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</si>
  <si>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</si>
  <si>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</si>
  <si>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</si>
  <si>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</si>
  <si>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</si>
  <si>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</si>
  <si>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</si>
  <si>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</si>
  <si>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</si>
  <si>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</si>
  <si>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</si>
  <si>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</si>
  <si>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</si>
  <si>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</si>
  <si>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</si>
  <si>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</si>
  <si>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</si>
  <si>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</si>
  <si>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</si>
  <si>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</si>
  <si>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</si>
  <si>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</si>
  <si>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</si>
  <si>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</si>
  <si>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</si>
  <si>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</si>
  <si>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</si>
  <si>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</si>
  <si>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</si>
  <si>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</si>
  <si>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</si>
  <si>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</si>
  <si>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</si>
  <si>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</si>
  <si>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</si>
  <si>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</si>
  <si>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</si>
  <si>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</si>
  <si>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</si>
  <si>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</si>
  <si>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</si>
  <si>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</si>
  <si>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</si>
  <si>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</si>
  <si>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</si>
  <si>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</si>
  <si>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</si>
  <si>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</si>
  <si>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</si>
  <si>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</si>
  <si>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</si>
  <si>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</si>
  <si>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</si>
  <si>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</si>
  <si>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</si>
  <si>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</si>
  <si>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</si>
  <si>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</si>
  <si>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</si>
  <si>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</si>
  <si>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</si>
  <si>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</si>
  <si>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</si>
  <si>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</si>
  <si>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</si>
  <si>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</si>
  <si>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</si>
  <si>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</si>
  <si>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</si>
  <si>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</si>
  <si>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</si>
  <si>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</si>
  <si>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</si>
  <si>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</si>
  <si>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</si>
  <si>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</si>
  <si>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</si>
  <si>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</si>
  <si>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</si>
  <si>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</si>
  <si>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</si>
  <si>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</si>
  <si>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</si>
  <si>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</si>
  <si>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</si>
  <si>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</si>
  <si>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</si>
  <si>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</si>
  <si>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</si>
  <si>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</si>
  <si>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</si>
  <si>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</si>
  <si>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</si>
  <si>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</si>
  <si>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</si>
  <si>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</si>
  <si>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</si>
  <si>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</si>
  <si>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</si>
  <si>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</si>
  <si>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Vakhtang Butskhrikidze</t>
  </si>
  <si>
    <t>Nino Masurashvili</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</si>
  <si>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</si>
  <si>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</si>
  <si>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</si>
  <si>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</si>
  <si>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</si>
  <si>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</si>
  <si>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</si>
  <si>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</si>
  <si>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</si>
  <si>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</si>
  <si>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</si>
  <si>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</si>
  <si>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</si>
  <si>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</si>
  <si>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</si>
  <si>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</si>
  <si>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</si>
  <si>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</si>
  <si>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</si>
  <si>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</si>
  <si>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</si>
  <si>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</si>
  <si>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</si>
  <si>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</si>
  <si>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</si>
  <si>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Full Consolidation</t>
  </si>
  <si>
    <t>Proportional Consolidation</t>
  </si>
  <si>
    <t>Neither consolidated nor deducted</t>
  </si>
  <si>
    <t>Deducted</t>
  </si>
  <si>
    <t>Not consolidated</t>
  </si>
  <si>
    <t>United Financial Corporation JSC</t>
  </si>
  <si>
    <t>TBC Capital LLC</t>
  </si>
  <si>
    <t>TBC Leasing JSC</t>
  </si>
  <si>
    <t>TBC Kredit LLC</t>
  </si>
  <si>
    <t>TBC Pay LLC</t>
  </si>
  <si>
    <t>TBC Invest LLC</t>
  </si>
  <si>
    <t>JSC Creditinfo Georgia</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</si>
  <si>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</si>
  <si>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</si>
  <si>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</si>
  <si>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</si>
  <si>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</si>
  <si>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</si>
  <si>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</si>
  <si>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</si>
  <si>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</si>
  <si>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</si>
  <si>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</si>
  <si>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</si>
  <si>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</si>
  <si>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</si>
  <si>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</si>
  <si>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</si>
  <si>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</si>
  <si>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</si>
  <si>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</si>
  <si>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</si>
  <si>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</si>
  <si>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</si>
  <si>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</si>
  <si>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</si>
  <si>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</si>
  <si>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</si>
  <si>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Number of Employees whose annual remuneration exceed one million GEL</t>
  </si>
  <si>
    <t>Index LLC</t>
  </si>
  <si>
    <t>Right of use assets</t>
  </si>
  <si>
    <t>Lease Liabilities</t>
  </si>
  <si>
    <t>Description</t>
  </si>
  <si>
    <t>Giorgi Megrelishvili</t>
  </si>
  <si>
    <t>Tornike Gogichaishvili</t>
  </si>
  <si>
    <t>2022*</t>
  </si>
  <si>
    <t>Cash transit accounting mistakes, which have 0 net loss are not included in the above 2022 losses, with total amount of GEL 8,281,216.</t>
  </si>
  <si>
    <t>TBC Asset Management LLC</t>
  </si>
  <si>
    <t>Interbank debtors on conversion operations and transit accounts on terminal operations are included in "Other financial liabilities" in IFRS, while according to NBG these items are included in "Other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</si>
</sst>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6">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17" xfId="20950"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0" borderId="48" xfId="20950" applyNumberFormat="1" applyFont="1" applyBorder="1" applyAlignment="1" applyProtection="1">
      <alignment horizontal="center"/>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3" fillId="0" borderId="51" xfId="0" applyFont="1" applyFill="1" applyBorder="1"/>
    <xf numFmtId="193" fontId="3" fillId="0" borderId="51" xfId="0" applyNumberFormat="1" applyFont="1" applyBorder="1" applyAlignment="1" applyProtection="1">
      <alignment horizontal="center"/>
      <protection locked="0"/>
    </xf>
    <xf numFmtId="0" fontId="3" fillId="0" borderId="51" xfId="0" applyFont="1" applyBorder="1" applyAlignment="1">
      <alignment horizontal="center" vertical="center"/>
    </xf>
    <xf numFmtId="164" fontId="3" fillId="0" borderId="51" xfId="20950" applyNumberFormat="1" applyFont="1" applyBorder="1" applyAlignment="1" applyProtection="1">
      <alignment horizontal="center"/>
      <protection locked="0"/>
    </xf>
    <xf numFmtId="0" fontId="3" fillId="0" borderId="51" xfId="0" applyFont="1" applyBorder="1" applyAlignment="1">
      <alignment horizontal="center" vertical="center" wrapText="1"/>
    </xf>
    <xf numFmtId="164" fontId="3" fillId="0" borderId="51" xfId="20950" applyNumberFormat="1" applyFont="1" applyBorder="1" applyProtection="1">
      <protection locked="0"/>
    </xf>
    <xf numFmtId="38" fontId="3" fillId="0" borderId="51" xfId="20950" applyNumberFormat="1" applyFont="1" applyBorder="1"/>
    <xf numFmtId="164" fontId="3" fillId="0" borderId="51" xfId="20950" applyNumberFormat="1" applyFont="1" applyBorder="1" applyAlignment="1" applyProtection="1">
      <alignment horizontal="center" vertical="center" wrapText="1"/>
      <protection locked="0"/>
    </xf>
    <xf numFmtId="164" fontId="3" fillId="35" borderId="51" xfId="20950" applyNumberFormat="1" applyFont="1" applyFill="1" applyBorder="1" applyAlignment="1">
      <alignment horizontal="center" vertical="center" wrapText="1"/>
    </xf>
    <xf numFmtId="164" fontId="3" fillId="76" borderId="17" xfId="20950" applyNumberFormat="1" applyFont="1" applyFill="1" applyBorder="1" applyAlignment="1">
      <alignment horizontal="center" vertical="center" wrapText="1"/>
    </xf>
    <xf numFmtId="164" fontId="3" fillId="35" borderId="51" xfId="20950" applyNumberFormat="1" applyFont="1" applyFill="1" applyBorder="1" applyAlignment="1">
      <alignment horizontal="center"/>
    </xf>
    <xf numFmtId="164" fontId="3" fillId="0" borderId="50" xfId="20950" applyNumberFormat="1" applyFont="1" applyBorder="1" applyAlignment="1" applyProtection="1">
      <alignment horizontal="center"/>
      <protection locked="0"/>
    </xf>
    <xf numFmtId="193" fontId="3" fillId="0" borderId="17" xfId="0" applyNumberFormat="1" applyFont="1" applyBorder="1" applyProtection="1">
      <protection locked="0"/>
    </xf>
    <xf numFmtId="193" fontId="3" fillId="0" borderId="18" xfId="0" applyNumberFormat="1" applyFont="1" applyBorder="1" applyProtection="1">
      <protection locked="0"/>
    </xf>
    <xf numFmtId="164" fontId="3" fillId="35" borderId="51" xfId="20950" applyNumberFormat="1" applyFont="1" applyFill="1" applyBorder="1" applyAlignment="1">
      <alignment horizontal="center" vertical="center"/>
    </xf>
    <xf numFmtId="164" fontId="3" fillId="0" borderId="51" xfId="20950" applyNumberFormat="1" applyFont="1" applyBorder="1" applyAlignment="1" applyProtection="1">
      <alignment horizontal="center" vertical="center"/>
      <protection locked="0"/>
    </xf>
    <xf numFmtId="164" fontId="3" fillId="2" borderId="51" xfId="20950" applyNumberFormat="1" applyFont="1" applyFill="1" applyBorder="1" applyAlignment="1" applyProtection="1">
      <alignment horizontal="center" vertical="center"/>
      <protection locked="0"/>
    </xf>
    <xf numFmtId="164" fontId="3" fillId="0" borderId="51" xfId="20950" applyNumberFormat="1" applyFont="1" applyFill="1" applyBorder="1" applyAlignment="1" applyProtection="1">
      <alignment horizontal="center" vertical="center"/>
      <protection locked="0"/>
    </xf>
    <xf numFmtId="193" fontId="3" fillId="0" borderId="51" xfId="0" applyNumberFormat="1" applyFont="1" applyBorder="1" applyAlignment="1" applyProtection="1">
      <alignment horizontal="left"/>
      <protection locked="0"/>
    </xf>
    <xf numFmtId="0" fontId="3" fillId="0" borderId="51" xfId="0" applyFont="1" applyBorder="1" applyAlignment="1">
      <alignment wrapText="1"/>
    </xf>
    <xf numFmtId="0" fontId="3" fillId="0" borderId="17" xfId="0" applyFont="1" applyBorder="1" applyAlignment="1">
      <alignment horizontal="center" vertical="center"/>
    </xf>
    <xf numFmtId="164" fontId="3" fillId="0" borderId="0" xfId="0" applyNumberFormat="1" applyFont="1" applyBorder="1" applyAlignment="1">
      <alignment horizontal="center" vertical="center"/>
    </xf>
    <xf numFmtId="193" fontId="4" fillId="35" borderId="17" xfId="0" applyNumberFormat="1" applyFont="1" applyFill="1" applyBorder="1" applyAlignment="1">
      <alignment horizontal="right" vertical="center"/>
    </xf>
    <xf numFmtId="0" fontId="3" fillId="0" borderId="2"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zoomScale="80" zoomScaleNormal="80" workbookViewId="0"/>
  </sheetViews>
  <sheetFormatPr defaultRowHeight="15"/>
  <cols>
    <col min="1" max="1" width="9.7109375" style="60" bestFit="1" customWidth="1"/>
    <col min="2" max="2" width="128.7109375" style="47" bestFit="1" customWidth="1"/>
    <col min="3" max="3" width="39.42578125" customWidth="1"/>
  </cols>
  <sheetData>
    <row r="1" spans="1:3" s="1" customFormat="1">
      <c r="A1" s="58" t="s">
        <v>181</v>
      </c>
      <c r="B1" s="48" t="s">
        <v>182</v>
      </c>
      <c r="C1" s="45"/>
    </row>
    <row r="2" spans="1:3" s="49" customFormat="1">
      <c r="A2" s="59">
        <v>20</v>
      </c>
      <c r="B2" s="46" t="s">
        <v>180</v>
      </c>
    </row>
    <row r="3" spans="1:3" s="49" customFormat="1">
      <c r="A3" s="59">
        <v>21</v>
      </c>
      <c r="B3" s="46" t="s">
        <v>119</v>
      </c>
    </row>
    <row r="4" spans="1:3" s="49" customFormat="1">
      <c r="A4" s="59">
        <v>22</v>
      </c>
      <c r="B4" s="51" t="s">
        <v>121</v>
      </c>
    </row>
    <row r="5" spans="1:3" s="49" customFormat="1">
      <c r="A5" s="59">
        <v>23</v>
      </c>
      <c r="B5" s="51" t="s">
        <v>113</v>
      </c>
    </row>
    <row r="6" spans="1:3" s="49" customFormat="1">
      <c r="A6" s="59">
        <v>24</v>
      </c>
      <c r="B6" s="46" t="s">
        <v>107</v>
      </c>
    </row>
    <row r="7" spans="1:3" s="49" customFormat="1">
      <c r="A7" s="59">
        <v>25</v>
      </c>
      <c r="B7" s="50" t="s">
        <v>163</v>
      </c>
    </row>
    <row r="8" spans="1:3" s="49" customFormat="1">
      <c r="A8" s="59">
        <v>26</v>
      </c>
      <c r="B8" s="50" t="s">
        <v>148</v>
      </c>
    </row>
    <row r="9" spans="1:3" s="49" customFormat="1">
      <c r="A9" s="59">
        <v>27</v>
      </c>
      <c r="B9" s="50" t="s">
        <v>123</v>
      </c>
    </row>
    <row r="10" spans="1:3" s="1" customFormat="1">
      <c r="A10" s="61"/>
      <c r="B10" s="47"/>
      <c r="C10" s="45"/>
    </row>
    <row r="11" spans="1:3" s="1" customFormat="1" ht="30">
      <c r="A11" s="61"/>
      <c r="B11" s="57" t="s">
        <v>183</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zoomScale="70" zoomScaleNormal="70" workbookViewId="0">
      <selection activeCell="E24" sqref="E24"/>
    </sheetView>
  </sheetViews>
  <sheetFormatPr defaultColWidth="9.140625" defaultRowHeight="15"/>
  <cols>
    <col min="1" max="1" width="65.7109375" style="119" customWidth="1"/>
    <col min="2" max="2" width="29.7109375" style="119" customWidth="1"/>
    <col min="3" max="3" width="38.5703125" style="119" customWidth="1"/>
    <col min="4" max="4" width="29.5703125" style="119" customWidth="1"/>
    <col min="5" max="5" width="60" style="119" customWidth="1"/>
    <col min="6" max="6" width="16.85546875" style="119" bestFit="1" customWidth="1"/>
    <col min="7" max="7" width="17.42578125" style="119" bestFit="1" customWidth="1"/>
    <col min="8" max="8" width="17.7109375" style="119" bestFit="1" customWidth="1"/>
    <col min="9" max="9" width="10" style="119" customWidth="1"/>
    <col min="10" max="10" width="17.42578125" style="119" bestFit="1" customWidth="1"/>
    <col min="11" max="11" width="18.140625" style="119" bestFit="1" customWidth="1"/>
    <col min="12" max="12" width="16" style="119" bestFit="1" customWidth="1"/>
    <col min="13" max="13" width="18.140625" style="119" bestFit="1" customWidth="1"/>
    <col min="14" max="14" width="17.28515625" style="119" bestFit="1" customWidth="1"/>
    <col min="15" max="15" width="15.85546875" style="119" customWidth="1"/>
    <col min="16" max="16" width="12" style="119" customWidth="1"/>
    <col min="17" max="18" width="13" style="119" customWidth="1"/>
    <col min="19" max="19" width="18.85546875" style="119" bestFit="1" customWidth="1"/>
    <col min="20" max="16384" width="9.140625" style="60"/>
  </cols>
  <sheetData>
    <row r="1" spans="1:19">
      <c r="A1" s="93" t="s">
        <v>56</v>
      </c>
      <c r="B1" s="120" t="s">
        <v>58</v>
      </c>
    </row>
    <row r="2" spans="1:19" s="94" customFormat="1" ht="15.75" customHeight="1">
      <c r="A2" s="94" t="s">
        <v>57</v>
      </c>
      <c r="B2" s="78">
        <v>44926</v>
      </c>
    </row>
    <row r="3" spans="1:19">
      <c r="A3" s="120"/>
      <c r="B3" s="19"/>
      <c r="C3" s="19"/>
      <c r="D3" s="124"/>
      <c r="E3" s="7"/>
    </row>
    <row r="4" spans="1:19">
      <c r="A4" s="79" t="s">
        <v>203</v>
      </c>
      <c r="B4" s="20" t="s">
        <v>180</v>
      </c>
      <c r="C4" s="19"/>
      <c r="D4" s="124"/>
      <c r="E4" s="7"/>
    </row>
    <row r="5" spans="1:19" ht="5.0999999999999996" customHeight="1">
      <c r="A5" s="20"/>
      <c r="B5" s="19"/>
      <c r="C5" s="19"/>
      <c r="D5" s="124"/>
      <c r="E5" s="7"/>
    </row>
    <row r="6" spans="1:19" ht="16.899999999999999" customHeight="1">
      <c r="A6" s="179" t="s">
        <v>8</v>
      </c>
      <c r="B6" s="183" t="s">
        <v>9</v>
      </c>
      <c r="C6" s="183" t="s">
        <v>10</v>
      </c>
      <c r="D6" s="183" t="s">
        <v>11</v>
      </c>
      <c r="E6" s="183" t="s">
        <v>12</v>
      </c>
      <c r="F6" s="185" t="s">
        <v>27</v>
      </c>
      <c r="G6" s="186"/>
      <c r="H6" s="186"/>
      <c r="I6" s="186"/>
      <c r="J6" s="186"/>
      <c r="K6" s="186"/>
      <c r="L6" s="186"/>
      <c r="M6" s="186"/>
      <c r="N6" s="186"/>
      <c r="O6" s="186"/>
      <c r="P6" s="186"/>
      <c r="Q6" s="186"/>
      <c r="R6" s="186"/>
      <c r="S6" s="187"/>
    </row>
    <row r="7" spans="1:19" ht="87">
      <c r="A7" s="179"/>
      <c r="B7" s="184"/>
      <c r="C7" s="184"/>
      <c r="D7" s="184"/>
      <c r="E7" s="184"/>
      <c r="F7" s="97" t="s">
        <v>13</v>
      </c>
      <c r="G7" s="98" t="s">
        <v>14</v>
      </c>
      <c r="H7" s="98" t="s">
        <v>15</v>
      </c>
      <c r="I7" s="98" t="s">
        <v>16</v>
      </c>
      <c r="J7" s="98" t="s">
        <v>17</v>
      </c>
      <c r="K7" s="34" t="s">
        <v>18</v>
      </c>
      <c r="L7" s="98" t="s">
        <v>19</v>
      </c>
      <c r="M7" s="98" t="s">
        <v>20</v>
      </c>
      <c r="N7" s="34" t="s">
        <v>21</v>
      </c>
      <c r="O7" s="34" t="s">
        <v>22</v>
      </c>
      <c r="P7" s="98" t="s">
        <v>23</v>
      </c>
      <c r="Q7" s="98" t="s">
        <v>24</v>
      </c>
      <c r="R7" s="98" t="s">
        <v>25</v>
      </c>
      <c r="S7" s="98" t="s">
        <v>26</v>
      </c>
    </row>
    <row r="8" spans="1:19">
      <c r="A8" s="63" t="s">
        <v>40</v>
      </c>
      <c r="B8" s="128">
        <v>3786098198.5237002</v>
      </c>
      <c r="C8" s="128">
        <v>3747593804.5131998</v>
      </c>
      <c r="D8" s="128">
        <v>3641338990.3072786</v>
      </c>
      <c r="E8" s="135" t="s">
        <v>184</v>
      </c>
      <c r="F8" s="128">
        <v>1092615857.9303894</v>
      </c>
      <c r="G8" s="128">
        <v>314632537.21416801</v>
      </c>
      <c r="H8" s="128">
        <v>1860787732.2288942</v>
      </c>
      <c r="I8" s="128">
        <v>0</v>
      </c>
      <c r="J8" s="128">
        <v>0</v>
      </c>
      <c r="K8" s="128">
        <v>369911337.62</v>
      </c>
      <c r="L8" s="128">
        <v>0</v>
      </c>
      <c r="M8" s="128">
        <v>369911337.62</v>
      </c>
      <c r="N8" s="128">
        <v>3391525.3138269768</v>
      </c>
      <c r="O8" s="128">
        <v>0</v>
      </c>
      <c r="P8" s="128">
        <v>0</v>
      </c>
      <c r="Q8" s="128">
        <v>0</v>
      </c>
      <c r="R8" s="128">
        <v>0</v>
      </c>
      <c r="S8" s="131">
        <f>SUM(F8:J8,M8:R8)</f>
        <v>3641338990.3072786</v>
      </c>
    </row>
    <row r="9" spans="1:19">
      <c r="A9" s="64" t="s">
        <v>41</v>
      </c>
      <c r="B9" s="128">
        <v>6298136.2838001251</v>
      </c>
      <c r="C9" s="128">
        <v>6268704.3180000782</v>
      </c>
      <c r="D9" s="128">
        <v>6287665.0999999996</v>
      </c>
      <c r="E9" s="135"/>
      <c r="F9" s="128">
        <v>0</v>
      </c>
      <c r="G9" s="128">
        <v>0</v>
      </c>
      <c r="H9" s="128">
        <v>6161924</v>
      </c>
      <c r="I9" s="128">
        <v>0</v>
      </c>
      <c r="J9" s="128">
        <v>0</v>
      </c>
      <c r="K9" s="128">
        <v>0</v>
      </c>
      <c r="L9" s="128">
        <v>0</v>
      </c>
      <c r="M9" s="128">
        <v>0</v>
      </c>
      <c r="N9" s="128">
        <v>125741.1</v>
      </c>
      <c r="O9" s="128">
        <v>0</v>
      </c>
      <c r="P9" s="128">
        <v>0</v>
      </c>
      <c r="Q9" s="128">
        <v>0</v>
      </c>
      <c r="R9" s="128">
        <v>0</v>
      </c>
      <c r="S9" s="131">
        <f>SUM(F9:J9,M9:R9)</f>
        <v>6287665.0999999996</v>
      </c>
    </row>
    <row r="10" spans="1:19">
      <c r="A10" s="63" t="s">
        <v>54</v>
      </c>
      <c r="B10" s="128">
        <v>2047564309.9468</v>
      </c>
      <c r="C10" s="128">
        <v>2047564309.9468</v>
      </c>
      <c r="D10" s="130">
        <v>2047564309.9535999</v>
      </c>
      <c r="E10" s="135"/>
      <c r="F10" s="128">
        <v>0</v>
      </c>
      <c r="G10" s="128">
        <v>2047564309.9535999</v>
      </c>
      <c r="H10" s="128">
        <v>0</v>
      </c>
      <c r="I10" s="128">
        <v>0</v>
      </c>
      <c r="J10" s="128">
        <v>0</v>
      </c>
      <c r="K10" s="128">
        <v>0</v>
      </c>
      <c r="L10" s="128">
        <v>0</v>
      </c>
      <c r="M10" s="128">
        <v>0</v>
      </c>
      <c r="N10" s="128">
        <v>0</v>
      </c>
      <c r="O10" s="128">
        <v>0</v>
      </c>
      <c r="P10" s="128">
        <v>0</v>
      </c>
      <c r="Q10" s="128">
        <v>0</v>
      </c>
      <c r="R10" s="128">
        <v>0</v>
      </c>
      <c r="S10" s="131">
        <f t="shared" ref="S10:S24" si="0">SUM(F10:J10,M10:R10)</f>
        <v>2047564309.9535999</v>
      </c>
    </row>
    <row r="11" spans="1:19">
      <c r="A11" s="63" t="s">
        <v>42</v>
      </c>
      <c r="B11" s="128">
        <v>17497442328.130001</v>
      </c>
      <c r="C11" s="128">
        <v>17505604974.3009</v>
      </c>
      <c r="D11" s="130">
        <v>17159268510.499998</v>
      </c>
      <c r="E11" s="135" t="s">
        <v>185</v>
      </c>
      <c r="F11" s="128">
        <v>0</v>
      </c>
      <c r="G11" s="128">
        <v>0</v>
      </c>
      <c r="H11" s="128">
        <v>0</v>
      </c>
      <c r="I11" s="128">
        <v>0</v>
      </c>
      <c r="J11" s="128">
        <v>0</v>
      </c>
      <c r="K11" s="128">
        <v>17464237498.189999</v>
      </c>
      <c r="L11" s="128">
        <v>-623720612.83000004</v>
      </c>
      <c r="M11" s="128">
        <v>16840516885.359999</v>
      </c>
      <c r="N11" s="128">
        <v>187549442.30000001</v>
      </c>
      <c r="O11" s="128">
        <v>0</v>
      </c>
      <c r="P11" s="128">
        <v>2447400</v>
      </c>
      <c r="Q11" s="128">
        <v>0</v>
      </c>
      <c r="R11" s="128">
        <v>128754782.84</v>
      </c>
      <c r="S11" s="131">
        <f t="shared" si="0"/>
        <v>17159268510.499998</v>
      </c>
    </row>
    <row r="12" spans="1:19">
      <c r="A12" s="65" t="s">
        <v>43</v>
      </c>
      <c r="B12" s="128">
        <v>3152223776.9537001</v>
      </c>
      <c r="C12" s="128">
        <v>3172209794.9928002</v>
      </c>
      <c r="D12" s="130">
        <v>3109020689.6883402</v>
      </c>
      <c r="E12" s="135" t="s">
        <v>186</v>
      </c>
      <c r="F12" s="128">
        <v>0</v>
      </c>
      <c r="G12" s="128">
        <v>0</v>
      </c>
      <c r="H12" s="128">
        <v>0</v>
      </c>
      <c r="I12" s="128">
        <v>0</v>
      </c>
      <c r="J12" s="128">
        <v>3055618744.0761404</v>
      </c>
      <c r="K12" s="128">
        <v>0</v>
      </c>
      <c r="L12" s="128">
        <v>0</v>
      </c>
      <c r="M12" s="128">
        <v>0</v>
      </c>
      <c r="N12" s="128">
        <v>52752145.412200004</v>
      </c>
      <c r="O12" s="128">
        <v>0</v>
      </c>
      <c r="P12" s="128">
        <v>649800.19999999995</v>
      </c>
      <c r="Q12" s="128">
        <v>0</v>
      </c>
      <c r="R12" s="128">
        <v>0</v>
      </c>
      <c r="S12" s="131">
        <f t="shared" si="0"/>
        <v>3109020689.6883402</v>
      </c>
    </row>
    <row r="13" spans="1:19">
      <c r="A13" s="65" t="s">
        <v>46</v>
      </c>
      <c r="B13" s="128">
        <v>0</v>
      </c>
      <c r="C13" s="128">
        <v>0</v>
      </c>
      <c r="D13" s="130">
        <v>57696841.973820001</v>
      </c>
      <c r="E13" s="135" t="s">
        <v>187</v>
      </c>
      <c r="F13" s="128">
        <v>0</v>
      </c>
      <c r="G13" s="128">
        <v>0</v>
      </c>
      <c r="H13" s="128">
        <v>0</v>
      </c>
      <c r="I13" s="128">
        <v>0</v>
      </c>
      <c r="J13" s="128">
        <v>56100760.603440002</v>
      </c>
      <c r="K13" s="128">
        <v>0</v>
      </c>
      <c r="L13" s="128">
        <v>0</v>
      </c>
      <c r="M13" s="128">
        <v>0</v>
      </c>
      <c r="N13" s="128">
        <v>1596081.37038</v>
      </c>
      <c r="O13" s="128">
        <v>0</v>
      </c>
      <c r="P13" s="128">
        <v>0</v>
      </c>
      <c r="Q13" s="128">
        <v>0</v>
      </c>
      <c r="R13" s="128">
        <v>0</v>
      </c>
      <c r="S13" s="131">
        <f t="shared" si="0"/>
        <v>57696841.973820001</v>
      </c>
    </row>
    <row r="14" spans="1:19">
      <c r="A14" s="65" t="s">
        <v>47</v>
      </c>
      <c r="B14" s="128">
        <v>288885581.40189999</v>
      </c>
      <c r="C14" s="128">
        <v>0</v>
      </c>
      <c r="D14" s="130">
        <v>0</v>
      </c>
      <c r="E14" s="135"/>
      <c r="F14" s="128">
        <v>0</v>
      </c>
      <c r="G14" s="128">
        <v>0</v>
      </c>
      <c r="H14" s="128">
        <v>0</v>
      </c>
      <c r="I14" s="128">
        <v>0</v>
      </c>
      <c r="J14" s="128">
        <v>0</v>
      </c>
      <c r="K14" s="128">
        <v>0</v>
      </c>
      <c r="L14" s="128">
        <v>0</v>
      </c>
      <c r="M14" s="128">
        <v>0</v>
      </c>
      <c r="N14" s="128">
        <v>0</v>
      </c>
      <c r="O14" s="128">
        <v>0</v>
      </c>
      <c r="P14" s="128">
        <v>0</v>
      </c>
      <c r="Q14" s="128">
        <v>0</v>
      </c>
      <c r="R14" s="128">
        <v>0</v>
      </c>
      <c r="S14" s="131">
        <f t="shared" si="0"/>
        <v>0</v>
      </c>
    </row>
    <row r="15" spans="1:19">
      <c r="A15" s="65" t="s">
        <v>48</v>
      </c>
      <c r="B15" s="128">
        <v>22153502.32</v>
      </c>
      <c r="C15" s="128">
        <v>21291781.6109</v>
      </c>
      <c r="D15" s="130">
        <v>130171607.22999997</v>
      </c>
      <c r="E15" s="135" t="s">
        <v>188</v>
      </c>
      <c r="F15" s="128">
        <v>0</v>
      </c>
      <c r="G15" s="128">
        <v>0</v>
      </c>
      <c r="H15" s="128">
        <v>0</v>
      </c>
      <c r="I15" s="128">
        <v>0</v>
      </c>
      <c r="J15" s="128">
        <v>0</v>
      </c>
      <c r="K15" s="128">
        <v>0</v>
      </c>
      <c r="L15" s="128">
        <v>0</v>
      </c>
      <c r="M15" s="128">
        <v>0</v>
      </c>
      <c r="N15" s="128">
        <v>0</v>
      </c>
      <c r="O15" s="128">
        <v>130171607.22999997</v>
      </c>
      <c r="P15" s="128">
        <v>0</v>
      </c>
      <c r="Q15" s="128">
        <v>0</v>
      </c>
      <c r="R15" s="128">
        <v>0</v>
      </c>
      <c r="S15" s="131">
        <f t="shared" si="0"/>
        <v>130171607.22999997</v>
      </c>
    </row>
    <row r="16" spans="1:19">
      <c r="A16" s="63" t="s">
        <v>49</v>
      </c>
      <c r="B16" s="128">
        <v>27476.34</v>
      </c>
      <c r="C16" s="128">
        <v>0</v>
      </c>
      <c r="D16" s="130">
        <v>189709.25999999791</v>
      </c>
      <c r="E16" s="135" t="s">
        <v>189</v>
      </c>
      <c r="F16" s="128">
        <v>0</v>
      </c>
      <c r="G16" s="128">
        <v>0</v>
      </c>
      <c r="H16" s="128">
        <v>0</v>
      </c>
      <c r="I16" s="128">
        <v>0</v>
      </c>
      <c r="J16" s="128">
        <v>0</v>
      </c>
      <c r="K16" s="128">
        <v>0</v>
      </c>
      <c r="L16" s="128">
        <v>0</v>
      </c>
      <c r="M16" s="128">
        <v>0</v>
      </c>
      <c r="N16" s="128">
        <v>0</v>
      </c>
      <c r="O16" s="128">
        <v>0</v>
      </c>
      <c r="P16" s="128">
        <v>0</v>
      </c>
      <c r="Q16" s="128">
        <v>0</v>
      </c>
      <c r="R16" s="128">
        <v>189709.25999999791</v>
      </c>
      <c r="S16" s="131">
        <f t="shared" si="0"/>
        <v>189709.25999999791</v>
      </c>
    </row>
    <row r="17" spans="1:19">
      <c r="A17" s="63" t="s">
        <v>50</v>
      </c>
      <c r="B17" s="128">
        <v>2063930.8</v>
      </c>
      <c r="C17" s="128">
        <v>0</v>
      </c>
      <c r="D17" s="130">
        <v>0</v>
      </c>
      <c r="E17" s="135"/>
      <c r="F17" s="128">
        <v>0</v>
      </c>
      <c r="G17" s="128">
        <v>0</v>
      </c>
      <c r="H17" s="128">
        <v>0</v>
      </c>
      <c r="I17" s="128">
        <v>0</v>
      </c>
      <c r="J17" s="128">
        <v>0</v>
      </c>
      <c r="K17" s="128">
        <v>0</v>
      </c>
      <c r="L17" s="128">
        <v>0</v>
      </c>
      <c r="M17" s="128">
        <v>0</v>
      </c>
      <c r="N17" s="128">
        <v>0</v>
      </c>
      <c r="O17" s="128">
        <v>0</v>
      </c>
      <c r="P17" s="128">
        <v>0</v>
      </c>
      <c r="Q17" s="128">
        <v>0</v>
      </c>
      <c r="R17" s="128">
        <v>0</v>
      </c>
      <c r="S17" s="131">
        <f t="shared" si="0"/>
        <v>0</v>
      </c>
    </row>
    <row r="18" spans="1:19">
      <c r="A18" s="63" t="s">
        <v>44</v>
      </c>
      <c r="B18" s="128">
        <v>246996317.01289999</v>
      </c>
      <c r="C18" s="128">
        <v>299720377.46219999</v>
      </c>
      <c r="D18" s="130">
        <v>319935281.80361116</v>
      </c>
      <c r="E18" s="135" t="s">
        <v>215</v>
      </c>
      <c r="F18" s="128">
        <v>0</v>
      </c>
      <c r="G18" s="128">
        <v>0</v>
      </c>
      <c r="H18" s="128">
        <v>0</v>
      </c>
      <c r="I18" s="128">
        <v>0</v>
      </c>
      <c r="J18" s="128">
        <v>0</v>
      </c>
      <c r="K18" s="128">
        <v>0</v>
      </c>
      <c r="L18" s="128">
        <v>0</v>
      </c>
      <c r="M18" s="128">
        <v>0</v>
      </c>
      <c r="N18" s="128">
        <v>3376066.2535929997</v>
      </c>
      <c r="O18" s="128">
        <v>0</v>
      </c>
      <c r="P18" s="128">
        <v>8733457.5018199999</v>
      </c>
      <c r="Q18" s="128">
        <v>0</v>
      </c>
      <c r="R18" s="128">
        <v>307825758.04819816</v>
      </c>
      <c r="S18" s="131">
        <f t="shared" si="0"/>
        <v>319935281.80361116</v>
      </c>
    </row>
    <row r="19" spans="1:19">
      <c r="A19" s="63" t="s">
        <v>51</v>
      </c>
      <c r="B19" s="128">
        <v>411753799.48979998</v>
      </c>
      <c r="C19" s="128">
        <v>349884192.2726</v>
      </c>
      <c r="D19" s="130">
        <v>189900456.75180185</v>
      </c>
      <c r="E19" s="135" t="s">
        <v>190</v>
      </c>
      <c r="F19" s="128">
        <v>0</v>
      </c>
      <c r="G19" s="128">
        <v>0</v>
      </c>
      <c r="H19" s="128">
        <v>0</v>
      </c>
      <c r="I19" s="128">
        <v>0</v>
      </c>
      <c r="J19" s="128">
        <v>0</v>
      </c>
      <c r="K19" s="128">
        <v>0</v>
      </c>
      <c r="L19" s="128">
        <v>0</v>
      </c>
      <c r="M19" s="128">
        <v>0</v>
      </c>
      <c r="N19" s="128">
        <v>0</v>
      </c>
      <c r="O19" s="128">
        <v>0</v>
      </c>
      <c r="P19" s="128">
        <v>0</v>
      </c>
      <c r="Q19" s="128">
        <v>0</v>
      </c>
      <c r="R19" s="128">
        <v>189900456.75180185</v>
      </c>
      <c r="S19" s="131">
        <f t="shared" si="0"/>
        <v>189900456.75180185</v>
      </c>
    </row>
    <row r="20" spans="1:19">
      <c r="A20" s="63" t="s">
        <v>52</v>
      </c>
      <c r="B20" s="128">
        <v>424252003.74699998</v>
      </c>
      <c r="C20" s="128">
        <v>398964230.6954</v>
      </c>
      <c r="D20" s="130">
        <v>393403773.01000005</v>
      </c>
      <c r="E20" s="135" t="s">
        <v>191</v>
      </c>
      <c r="F20" s="128">
        <v>0</v>
      </c>
      <c r="G20" s="128">
        <v>0</v>
      </c>
      <c r="H20" s="128">
        <v>0</v>
      </c>
      <c r="I20" s="128">
        <v>0</v>
      </c>
      <c r="J20" s="128">
        <v>0</v>
      </c>
      <c r="K20" s="128">
        <v>0</v>
      </c>
      <c r="L20" s="128">
        <v>0</v>
      </c>
      <c r="M20" s="128">
        <v>0</v>
      </c>
      <c r="N20" s="128">
        <v>0</v>
      </c>
      <c r="O20" s="128">
        <v>0</v>
      </c>
      <c r="P20" s="128">
        <v>0</v>
      </c>
      <c r="Q20" s="128">
        <v>393403773.01000005</v>
      </c>
      <c r="R20" s="128">
        <v>0</v>
      </c>
      <c r="S20" s="131">
        <f t="shared" si="0"/>
        <v>393403773.01000005</v>
      </c>
    </row>
    <row r="21" spans="1:19">
      <c r="A21" s="63" t="s">
        <v>53</v>
      </c>
      <c r="B21" s="128">
        <v>311149599.71249998</v>
      </c>
      <c r="C21" s="128">
        <v>285883641.86629999</v>
      </c>
      <c r="D21" s="130">
        <v>286163922.38</v>
      </c>
      <c r="E21" s="135"/>
      <c r="F21" s="128">
        <v>0</v>
      </c>
      <c r="G21" s="128">
        <v>0</v>
      </c>
      <c r="H21" s="128">
        <v>0</v>
      </c>
      <c r="I21" s="128">
        <v>0</v>
      </c>
      <c r="J21" s="128">
        <v>0</v>
      </c>
      <c r="K21" s="128">
        <v>0</v>
      </c>
      <c r="L21" s="128">
        <v>0</v>
      </c>
      <c r="M21" s="128">
        <v>0</v>
      </c>
      <c r="N21" s="128">
        <v>0</v>
      </c>
      <c r="O21" s="128">
        <v>0</v>
      </c>
      <c r="P21" s="128">
        <v>0</v>
      </c>
      <c r="Q21" s="128">
        <v>286163922.38</v>
      </c>
      <c r="R21" s="128">
        <v>0</v>
      </c>
      <c r="S21" s="131">
        <f t="shared" si="0"/>
        <v>286163922.38</v>
      </c>
    </row>
    <row r="22" spans="1:19">
      <c r="A22" s="63" t="s">
        <v>45</v>
      </c>
      <c r="B22" s="128">
        <v>28196588.223999999</v>
      </c>
      <c r="C22" s="128">
        <v>27502089.173999999</v>
      </c>
      <c r="D22" s="130">
        <v>27504170.850000001</v>
      </c>
      <c r="E22" s="135"/>
      <c r="F22" s="128">
        <v>0</v>
      </c>
      <c r="G22" s="128">
        <v>0</v>
      </c>
      <c r="H22" s="128">
        <v>0</v>
      </c>
      <c r="I22" s="128">
        <v>0</v>
      </c>
      <c r="J22" s="128">
        <v>0</v>
      </c>
      <c r="K22" s="128">
        <v>0</v>
      </c>
      <c r="L22" s="128">
        <v>0</v>
      </c>
      <c r="M22" s="128">
        <v>0</v>
      </c>
      <c r="N22" s="128">
        <v>0</v>
      </c>
      <c r="O22" s="128">
        <v>0</v>
      </c>
      <c r="P22" s="128">
        <v>0</v>
      </c>
      <c r="Q22" s="128">
        <v>27504170.850000001</v>
      </c>
      <c r="R22" s="128">
        <v>0</v>
      </c>
      <c r="S22" s="131">
        <f t="shared" si="0"/>
        <v>27504170.850000001</v>
      </c>
    </row>
    <row r="23" spans="1:19">
      <c r="A23" s="63" t="s">
        <v>207</v>
      </c>
      <c r="B23" s="170">
        <v>100208756.9737</v>
      </c>
      <c r="C23" s="170">
        <v>98228445.812900007</v>
      </c>
      <c r="D23" s="172">
        <v>98228445.739999995</v>
      </c>
      <c r="E23" s="173"/>
      <c r="F23" s="170">
        <v>0</v>
      </c>
      <c r="G23" s="170">
        <v>0</v>
      </c>
      <c r="H23" s="170">
        <v>0</v>
      </c>
      <c r="I23" s="170">
        <v>0</v>
      </c>
      <c r="J23" s="170">
        <v>0</v>
      </c>
      <c r="K23" s="170">
        <v>0</v>
      </c>
      <c r="L23" s="170">
        <v>0</v>
      </c>
      <c r="M23" s="170">
        <v>0</v>
      </c>
      <c r="N23" s="170">
        <v>0</v>
      </c>
      <c r="O23" s="170">
        <v>0</v>
      </c>
      <c r="P23" s="170">
        <v>0</v>
      </c>
      <c r="Q23" s="170">
        <v>98228445.739999995</v>
      </c>
      <c r="R23" s="170">
        <v>0</v>
      </c>
      <c r="S23" s="131">
        <f t="shared" si="0"/>
        <v>98228445.739999995</v>
      </c>
    </row>
    <row r="24" spans="1:19">
      <c r="A24" s="63" t="s">
        <v>55</v>
      </c>
      <c r="B24" s="128">
        <v>3695310.0021000002</v>
      </c>
      <c r="C24" s="128">
        <v>34040910.850000001</v>
      </c>
      <c r="D24" s="130">
        <v>25227714.009999998</v>
      </c>
      <c r="E24" s="135" t="s">
        <v>192</v>
      </c>
      <c r="F24" s="128">
        <v>0</v>
      </c>
      <c r="G24" s="128">
        <v>0</v>
      </c>
      <c r="H24" s="128">
        <v>0</v>
      </c>
      <c r="I24" s="128">
        <v>0</v>
      </c>
      <c r="J24" s="128">
        <v>0</v>
      </c>
      <c r="K24" s="128">
        <v>0</v>
      </c>
      <c r="L24" s="128">
        <v>0</v>
      </c>
      <c r="M24" s="128">
        <v>0</v>
      </c>
      <c r="N24" s="128">
        <v>0</v>
      </c>
      <c r="O24" s="128">
        <v>0</v>
      </c>
      <c r="P24" s="128">
        <v>25227714.009999998</v>
      </c>
      <c r="Q24" s="128">
        <v>0</v>
      </c>
      <c r="R24" s="128">
        <v>0</v>
      </c>
      <c r="S24" s="131">
        <f t="shared" si="0"/>
        <v>25227714.009999998</v>
      </c>
    </row>
    <row r="25" spans="1:19" ht="15.75" thickBot="1">
      <c r="A25" s="52" t="s">
        <v>59</v>
      </c>
      <c r="B25" s="125">
        <f t="shared" ref="B25:R25" si="1">SUM(B8:B24)</f>
        <v>28329009615.861908</v>
      </c>
      <c r="C25" s="125">
        <f t="shared" si="1"/>
        <v>27994757257.815998</v>
      </c>
      <c r="D25" s="125">
        <f>SUM(D8:D24)</f>
        <v>27491902088.558445</v>
      </c>
      <c r="E25" s="62"/>
      <c r="F25" s="125">
        <f t="shared" si="1"/>
        <v>1092615857.9303894</v>
      </c>
      <c r="G25" s="125">
        <f t="shared" si="1"/>
        <v>2362196847.167768</v>
      </c>
      <c r="H25" s="125">
        <f t="shared" si="1"/>
        <v>1866949656.2288942</v>
      </c>
      <c r="I25" s="125">
        <f t="shared" si="1"/>
        <v>0</v>
      </c>
      <c r="J25" s="125">
        <f t="shared" si="1"/>
        <v>3111719504.6795802</v>
      </c>
      <c r="K25" s="125">
        <f t="shared" si="1"/>
        <v>17834148835.809998</v>
      </c>
      <c r="L25" s="125">
        <f t="shared" si="1"/>
        <v>-623720612.83000004</v>
      </c>
      <c r="M25" s="125">
        <f t="shared" si="1"/>
        <v>17210428222.98</v>
      </c>
      <c r="N25" s="125">
        <f t="shared" si="1"/>
        <v>248791001.75</v>
      </c>
      <c r="O25" s="125">
        <f t="shared" si="1"/>
        <v>130171607.22999997</v>
      </c>
      <c r="P25" s="125">
        <f t="shared" si="1"/>
        <v>37058371.711819999</v>
      </c>
      <c r="Q25" s="125">
        <f t="shared" si="1"/>
        <v>805300311.98000014</v>
      </c>
      <c r="R25" s="125">
        <f t="shared" si="1"/>
        <v>626670706.89999998</v>
      </c>
      <c r="S25" s="129">
        <f>SUM(S8:S24)</f>
        <v>27491902088.558445</v>
      </c>
    </row>
    <row r="26" spans="1:19" s="61" customFormat="1">
      <c r="A26" s="74"/>
      <c r="B26" s="75"/>
      <c r="C26" s="76"/>
      <c r="D26" s="74"/>
      <c r="E26" s="74"/>
      <c r="F26" s="182"/>
      <c r="G26" s="182"/>
      <c r="H26" s="182"/>
      <c r="I26" s="182"/>
      <c r="J26" s="182"/>
      <c r="K26" s="182"/>
      <c r="L26" s="182"/>
      <c r="M26" s="182"/>
      <c r="N26" s="182"/>
      <c r="O26" s="182"/>
    </row>
    <row r="27" spans="1:19" ht="14.45" customHeight="1">
      <c r="A27" s="180" t="s">
        <v>28</v>
      </c>
      <c r="B27" s="188" t="s">
        <v>9</v>
      </c>
      <c r="C27" s="188" t="s">
        <v>10</v>
      </c>
      <c r="D27" s="188" t="s">
        <v>29</v>
      </c>
      <c r="E27" s="183" t="s">
        <v>12</v>
      </c>
      <c r="F27" s="189" t="s">
        <v>27</v>
      </c>
      <c r="G27" s="189"/>
      <c r="H27" s="189"/>
      <c r="I27" s="189"/>
      <c r="J27" s="189"/>
      <c r="K27" s="189"/>
      <c r="L27" s="189"/>
      <c r="M27" s="189"/>
      <c r="N27" s="189"/>
      <c r="O27" s="190"/>
    </row>
    <row r="28" spans="1:19" ht="100.15" customHeight="1">
      <c r="A28" s="181"/>
      <c r="B28" s="188"/>
      <c r="C28" s="188"/>
      <c r="D28" s="188"/>
      <c r="E28" s="184"/>
      <c r="F28" s="97" t="s">
        <v>30</v>
      </c>
      <c r="G28" s="98" t="s">
        <v>31</v>
      </c>
      <c r="H28" s="98" t="s">
        <v>32</v>
      </c>
      <c r="I28" s="98" t="s">
        <v>33</v>
      </c>
      <c r="J28" s="98" t="s">
        <v>34</v>
      </c>
      <c r="K28" s="98" t="s">
        <v>35</v>
      </c>
      <c r="L28" s="34" t="s">
        <v>36</v>
      </c>
      <c r="M28" s="34" t="s">
        <v>37</v>
      </c>
      <c r="N28" s="34" t="s">
        <v>38</v>
      </c>
      <c r="O28" s="38" t="s">
        <v>39</v>
      </c>
    </row>
    <row r="29" spans="1:19">
      <c r="A29" s="36" t="s">
        <v>69</v>
      </c>
      <c r="B29" s="128">
        <v>3885359940.1500998</v>
      </c>
      <c r="C29" s="128">
        <v>3669727080.8262997</v>
      </c>
      <c r="D29" s="128">
        <v>3686624279.0868616</v>
      </c>
      <c r="E29" s="135" t="s">
        <v>193</v>
      </c>
      <c r="F29" s="128">
        <v>368057608.42023289</v>
      </c>
      <c r="G29" s="128">
        <v>0</v>
      </c>
      <c r="H29" s="128">
        <v>0</v>
      </c>
      <c r="I29" s="128">
        <v>0</v>
      </c>
      <c r="J29" s="128">
        <v>0</v>
      </c>
      <c r="K29" s="128">
        <v>3286380766.01612</v>
      </c>
      <c r="L29" s="128">
        <v>32185904.650509004</v>
      </c>
      <c r="M29" s="128">
        <v>0</v>
      </c>
      <c r="N29" s="128">
        <v>0</v>
      </c>
      <c r="O29" s="132">
        <f t="shared" ref="O29:O38" si="2">SUM(F29:N29)</f>
        <v>3686624279.0868616</v>
      </c>
    </row>
    <row r="30" spans="1:19">
      <c r="A30" s="36" t="s">
        <v>70</v>
      </c>
      <c r="B30" s="128">
        <v>17841357258.989899</v>
      </c>
      <c r="C30" s="128">
        <v>17976593737.591099</v>
      </c>
      <c r="D30" s="128">
        <v>17903429377.959999</v>
      </c>
      <c r="E30" s="135" t="s">
        <v>194</v>
      </c>
      <c r="F30" s="128">
        <v>0</v>
      </c>
      <c r="G30" s="128">
        <v>5688478362.6199999</v>
      </c>
      <c r="H30" s="128">
        <v>6626557426.3000002</v>
      </c>
      <c r="I30" s="128">
        <v>5542533866.9200001</v>
      </c>
      <c r="J30" s="128">
        <v>0</v>
      </c>
      <c r="K30" s="128">
        <v>0</v>
      </c>
      <c r="L30" s="128">
        <v>45859722.120000005</v>
      </c>
      <c r="M30" s="128">
        <v>0</v>
      </c>
      <c r="N30" s="128">
        <v>0</v>
      </c>
      <c r="O30" s="132">
        <f t="shared" si="2"/>
        <v>17903429377.959999</v>
      </c>
    </row>
    <row r="31" spans="1:19">
      <c r="A31" s="36" t="s">
        <v>71</v>
      </c>
      <c r="B31" s="128">
        <v>250518151.07679999</v>
      </c>
      <c r="C31" s="128">
        <v>187453326.34740001</v>
      </c>
      <c r="D31" s="128">
        <v>163141015.42848015</v>
      </c>
      <c r="E31" s="135" t="s">
        <v>195</v>
      </c>
      <c r="F31" s="128">
        <v>0</v>
      </c>
      <c r="G31" s="128">
        <v>0</v>
      </c>
      <c r="H31" s="128">
        <v>0</v>
      </c>
      <c r="I31" s="128">
        <v>0</v>
      </c>
      <c r="J31" s="128">
        <v>0</v>
      </c>
      <c r="K31" s="128">
        <v>0</v>
      </c>
      <c r="L31" s="128">
        <v>886103.77509100013</v>
      </c>
      <c r="M31" s="128">
        <v>162254911.65338916</v>
      </c>
      <c r="N31" s="128">
        <v>0</v>
      </c>
      <c r="O31" s="132">
        <f t="shared" si="2"/>
        <v>163141015.42848015</v>
      </c>
    </row>
    <row r="32" spans="1:19">
      <c r="A32" s="36" t="s">
        <v>72</v>
      </c>
      <c r="B32" s="128">
        <v>601237.4192</v>
      </c>
      <c r="C32" s="128">
        <v>1576032.4362999999</v>
      </c>
      <c r="D32" s="128">
        <v>0</v>
      </c>
      <c r="E32" s="135"/>
      <c r="F32" s="128">
        <v>0</v>
      </c>
      <c r="G32" s="128">
        <v>0</v>
      </c>
      <c r="H32" s="128">
        <v>0</v>
      </c>
      <c r="I32" s="128">
        <v>0</v>
      </c>
      <c r="J32" s="128">
        <v>0</v>
      </c>
      <c r="K32" s="128">
        <v>0</v>
      </c>
      <c r="L32" s="128">
        <v>0</v>
      </c>
      <c r="M32" s="128">
        <v>0</v>
      </c>
      <c r="N32" s="128">
        <v>0</v>
      </c>
      <c r="O32" s="132">
        <f t="shared" si="2"/>
        <v>0</v>
      </c>
    </row>
    <row r="33" spans="1:19">
      <c r="A33" s="36" t="s">
        <v>73</v>
      </c>
      <c r="B33" s="128">
        <v>1209812726.7053001</v>
      </c>
      <c r="C33" s="128">
        <v>1163115998.2448001</v>
      </c>
      <c r="D33" s="128">
        <v>1174946245.8800001</v>
      </c>
      <c r="E33" s="135"/>
      <c r="F33" s="128">
        <v>0</v>
      </c>
      <c r="G33" s="128">
        <v>0</v>
      </c>
      <c r="H33" s="128">
        <v>0</v>
      </c>
      <c r="I33" s="128">
        <v>0</v>
      </c>
      <c r="J33" s="128">
        <v>617049757.5</v>
      </c>
      <c r="K33" s="128">
        <v>0</v>
      </c>
      <c r="L33" s="128">
        <v>17496488.379999999</v>
      </c>
      <c r="M33" s="128">
        <v>0</v>
      </c>
      <c r="N33" s="128">
        <v>540400000</v>
      </c>
      <c r="O33" s="132">
        <f t="shared" si="2"/>
        <v>1174946245.8800001</v>
      </c>
    </row>
    <row r="34" spans="1:19">
      <c r="A34" s="9" t="s">
        <v>74</v>
      </c>
      <c r="B34" s="128">
        <v>112877194.97319999</v>
      </c>
      <c r="C34" s="128">
        <v>112877194.97319999</v>
      </c>
      <c r="D34" s="128">
        <v>67248795.150000006</v>
      </c>
      <c r="E34" s="135" t="s">
        <v>196</v>
      </c>
      <c r="F34" s="128">
        <v>0</v>
      </c>
      <c r="G34" s="128">
        <v>0</v>
      </c>
      <c r="H34" s="128">
        <v>0</v>
      </c>
      <c r="I34" s="128">
        <v>0</v>
      </c>
      <c r="J34" s="128">
        <v>0</v>
      </c>
      <c r="K34" s="128">
        <v>0</v>
      </c>
      <c r="L34" s="128">
        <v>0</v>
      </c>
      <c r="M34" s="128">
        <v>67248795.150000006</v>
      </c>
      <c r="N34" s="128">
        <v>0</v>
      </c>
      <c r="O34" s="132">
        <f t="shared" si="2"/>
        <v>67248795.150000006</v>
      </c>
    </row>
    <row r="35" spans="1:19">
      <c r="A35" s="9" t="s">
        <v>75</v>
      </c>
      <c r="B35" s="128">
        <v>19908327.9091</v>
      </c>
      <c r="C35" s="128">
        <v>19907409.4991</v>
      </c>
      <c r="D35" s="128">
        <v>49579419.960000008</v>
      </c>
      <c r="E35" s="135" t="s">
        <v>197</v>
      </c>
      <c r="F35" s="128">
        <v>0</v>
      </c>
      <c r="G35" s="128">
        <v>0</v>
      </c>
      <c r="H35" s="128">
        <v>0</v>
      </c>
      <c r="I35" s="128">
        <v>0</v>
      </c>
      <c r="J35" s="128">
        <v>0</v>
      </c>
      <c r="K35" s="128">
        <v>0</v>
      </c>
      <c r="L35" s="128">
        <v>0</v>
      </c>
      <c r="M35" s="128">
        <v>49579419.960000008</v>
      </c>
      <c r="N35" s="128">
        <v>0</v>
      </c>
      <c r="O35" s="132">
        <f t="shared" si="2"/>
        <v>49579419.960000008</v>
      </c>
    </row>
    <row r="36" spans="1:19">
      <c r="A36" s="9" t="s">
        <v>76</v>
      </c>
      <c r="B36" s="128">
        <v>80385254.060100004</v>
      </c>
      <c r="C36" s="128">
        <v>73367972.233600006</v>
      </c>
      <c r="D36" s="128">
        <v>153806500.6499109</v>
      </c>
      <c r="E36" s="135" t="s">
        <v>198</v>
      </c>
      <c r="F36" s="128">
        <v>0</v>
      </c>
      <c r="G36" s="128">
        <v>0</v>
      </c>
      <c r="H36" s="128">
        <v>0</v>
      </c>
      <c r="I36" s="128">
        <v>0</v>
      </c>
      <c r="J36" s="128">
        <v>0</v>
      </c>
      <c r="K36" s="128">
        <v>0</v>
      </c>
      <c r="L36" s="128">
        <v>-1775485.8399999999</v>
      </c>
      <c r="M36" s="128">
        <v>155581986.4899109</v>
      </c>
      <c r="N36" s="128">
        <v>0</v>
      </c>
      <c r="O36" s="132">
        <f t="shared" si="2"/>
        <v>153806500.6499109</v>
      </c>
    </row>
    <row r="37" spans="1:19">
      <c r="A37" s="174" t="s">
        <v>208</v>
      </c>
      <c r="B37" s="170">
        <v>72239575.847299993</v>
      </c>
      <c r="C37" s="170">
        <v>70279770.408299997</v>
      </c>
      <c r="D37" s="170">
        <v>69251445.506700009</v>
      </c>
      <c r="E37" s="173"/>
      <c r="F37" s="170">
        <v>0</v>
      </c>
      <c r="G37" s="170">
        <v>0</v>
      </c>
      <c r="H37" s="170">
        <v>0</v>
      </c>
      <c r="I37" s="170">
        <v>0</v>
      </c>
      <c r="J37" s="170">
        <v>0</v>
      </c>
      <c r="K37" s="170">
        <v>0</v>
      </c>
      <c r="L37" s="170">
        <v>0</v>
      </c>
      <c r="M37" s="170">
        <v>69251445.506700009</v>
      </c>
      <c r="N37" s="170">
        <v>0</v>
      </c>
      <c r="O37" s="132">
        <f t="shared" si="2"/>
        <v>69251445.506700009</v>
      </c>
    </row>
    <row r="38" spans="1:19">
      <c r="A38" s="9" t="s">
        <v>77</v>
      </c>
      <c r="B38" s="128">
        <v>590148234.15639997</v>
      </c>
      <c r="C38" s="128">
        <v>560278290.82990003</v>
      </c>
      <c r="D38" s="128">
        <v>562268048.50440001</v>
      </c>
      <c r="E38" s="135" t="s">
        <v>199</v>
      </c>
      <c r="F38" s="128">
        <v>0</v>
      </c>
      <c r="G38" s="128">
        <v>0</v>
      </c>
      <c r="H38" s="128">
        <v>0</v>
      </c>
      <c r="I38" s="128">
        <v>0</v>
      </c>
      <c r="J38" s="128">
        <v>0</v>
      </c>
      <c r="K38" s="128">
        <v>0</v>
      </c>
      <c r="L38" s="128">
        <v>8087848.5044</v>
      </c>
      <c r="M38" s="128">
        <v>0</v>
      </c>
      <c r="N38" s="128">
        <v>554180200</v>
      </c>
      <c r="O38" s="132">
        <f t="shared" si="2"/>
        <v>562268048.50440001</v>
      </c>
    </row>
    <row r="39" spans="1:19" ht="15.75" thickBot="1">
      <c r="A39" s="53" t="s">
        <v>78</v>
      </c>
      <c r="B39" s="125">
        <f>SUM(B29:B38)</f>
        <v>24063207901.287403</v>
      </c>
      <c r="C39" s="125">
        <f>SUM(C29:C38)</f>
        <v>23835176813.389996</v>
      </c>
      <c r="D39" s="177">
        <f>SUM(D29:D38)</f>
        <v>23830295128.12635</v>
      </c>
      <c r="E39" s="62"/>
      <c r="F39" s="125">
        <f t="shared" ref="F39:N39" si="3">SUM(F29:F38)</f>
        <v>368057608.42023289</v>
      </c>
      <c r="G39" s="125">
        <f t="shared" si="3"/>
        <v>5688478362.6199999</v>
      </c>
      <c r="H39" s="125">
        <f t="shared" si="3"/>
        <v>6626557426.3000002</v>
      </c>
      <c r="I39" s="125">
        <f t="shared" si="3"/>
        <v>5542533866.9200001</v>
      </c>
      <c r="J39" s="125">
        <f t="shared" si="3"/>
        <v>617049757.5</v>
      </c>
      <c r="K39" s="125">
        <f t="shared" si="3"/>
        <v>3286380766.01612</v>
      </c>
      <c r="L39" s="125">
        <f t="shared" si="3"/>
        <v>102740581.59</v>
      </c>
      <c r="M39" s="125">
        <f t="shared" si="3"/>
        <v>503916558.76000011</v>
      </c>
      <c r="N39" s="125">
        <f t="shared" si="3"/>
        <v>1094580200</v>
      </c>
      <c r="O39" s="129">
        <f>SUM(O29:O38)</f>
        <v>23830295128.12635</v>
      </c>
    </row>
    <row r="40" spans="1:19" s="61" customFormat="1">
      <c r="A40" s="74"/>
      <c r="B40" s="75"/>
      <c r="C40" s="76"/>
      <c r="D40" s="74"/>
      <c r="E40" s="74"/>
      <c r="F40" s="191"/>
      <c r="G40" s="191"/>
      <c r="H40" s="191"/>
      <c r="I40" s="191"/>
      <c r="J40" s="191"/>
      <c r="K40" s="191"/>
      <c r="L40" s="191"/>
      <c r="M40" s="191"/>
    </row>
    <row r="41" spans="1:19">
      <c r="A41" s="180" t="s">
        <v>60</v>
      </c>
      <c r="B41" s="188" t="s">
        <v>9</v>
      </c>
      <c r="C41" s="188" t="s">
        <v>10</v>
      </c>
      <c r="D41" s="183" t="s">
        <v>29</v>
      </c>
      <c r="E41" s="188" t="s">
        <v>12</v>
      </c>
      <c r="F41" s="192" t="s">
        <v>27</v>
      </c>
      <c r="G41" s="193"/>
      <c r="H41" s="193"/>
      <c r="I41" s="193"/>
      <c r="J41" s="193"/>
      <c r="K41" s="193"/>
      <c r="L41" s="193"/>
      <c r="M41" s="194"/>
      <c r="N41" s="60"/>
      <c r="O41" s="60"/>
      <c r="P41" s="60"/>
      <c r="Q41" s="60"/>
      <c r="R41" s="60"/>
      <c r="S41" s="60"/>
    </row>
    <row r="42" spans="1:19" ht="102" customHeight="1">
      <c r="A42" s="181"/>
      <c r="B42" s="188"/>
      <c r="C42" s="188"/>
      <c r="D42" s="184"/>
      <c r="E42" s="188"/>
      <c r="F42" s="98" t="s">
        <v>61</v>
      </c>
      <c r="G42" s="98" t="s">
        <v>62</v>
      </c>
      <c r="H42" s="98" t="s">
        <v>63</v>
      </c>
      <c r="I42" s="98" t="s">
        <v>64</v>
      </c>
      <c r="J42" s="98" t="s">
        <v>65</v>
      </c>
      <c r="K42" s="98" t="s">
        <v>66</v>
      </c>
      <c r="L42" s="98" t="s">
        <v>67</v>
      </c>
      <c r="M42" s="98" t="s">
        <v>68</v>
      </c>
      <c r="O42" s="122"/>
      <c r="P42" s="122"/>
      <c r="Q42" s="122"/>
    </row>
    <row r="43" spans="1:19">
      <c r="A43" s="37" t="s">
        <v>79</v>
      </c>
      <c r="B43" s="134">
        <v>21015908.140000001</v>
      </c>
      <c r="C43" s="134">
        <v>21015907.690000001</v>
      </c>
      <c r="D43" s="134">
        <v>21015907.600000001</v>
      </c>
      <c r="E43" s="67"/>
      <c r="F43" s="133">
        <v>21015907.600000001</v>
      </c>
      <c r="G43" s="133">
        <v>0</v>
      </c>
      <c r="H43" s="133">
        <v>0</v>
      </c>
      <c r="I43" s="133">
        <v>0</v>
      </c>
      <c r="J43" s="133">
        <v>0</v>
      </c>
      <c r="K43" s="133">
        <v>0</v>
      </c>
      <c r="L43" s="133">
        <v>0</v>
      </c>
      <c r="M43" s="132">
        <f t="shared" ref="M43:M51" si="4">SUM(F43:L43)</f>
        <v>21015907.600000001</v>
      </c>
    </row>
    <row r="44" spans="1:19">
      <c r="A44" s="37" t="s">
        <v>80</v>
      </c>
      <c r="B44" s="134">
        <v>521190199.20999998</v>
      </c>
      <c r="C44" s="134">
        <v>521190199.20999998</v>
      </c>
      <c r="D44" s="134">
        <v>521190198.81999999</v>
      </c>
      <c r="E44" s="67"/>
      <c r="F44" s="133">
        <v>0</v>
      </c>
      <c r="G44" s="133">
        <v>0</v>
      </c>
      <c r="H44" s="133">
        <v>0</v>
      </c>
      <c r="I44" s="133">
        <v>521190198.81999999</v>
      </c>
      <c r="J44" s="133">
        <v>0</v>
      </c>
      <c r="K44" s="133">
        <v>0</v>
      </c>
      <c r="L44" s="133">
        <v>0</v>
      </c>
      <c r="M44" s="132">
        <f t="shared" si="4"/>
        <v>521190198.81999999</v>
      </c>
    </row>
    <row r="45" spans="1:19">
      <c r="A45" s="37" t="s">
        <v>81</v>
      </c>
      <c r="B45" s="134">
        <v>3783157902.8613</v>
      </c>
      <c r="C45" s="134">
        <v>3669478175.8125</v>
      </c>
      <c r="D45" s="134">
        <v>3110420248.2199998</v>
      </c>
      <c r="E45" s="136" t="s">
        <v>200</v>
      </c>
      <c r="F45" s="133">
        <v>0</v>
      </c>
      <c r="G45" s="133">
        <v>0</v>
      </c>
      <c r="H45" s="133">
        <v>0</v>
      </c>
      <c r="I45" s="133">
        <v>0</v>
      </c>
      <c r="J45" s="133">
        <v>0</v>
      </c>
      <c r="K45" s="133">
        <v>3110420248.2199998</v>
      </c>
      <c r="L45" s="133">
        <v>0</v>
      </c>
      <c r="M45" s="132">
        <f t="shared" si="4"/>
        <v>3110420248.2199998</v>
      </c>
    </row>
    <row r="46" spans="1:19">
      <c r="A46" s="3" t="s">
        <v>82</v>
      </c>
      <c r="B46" s="133">
        <v>-57555942.780000001</v>
      </c>
      <c r="C46" s="133">
        <v>-57555942.780000001</v>
      </c>
      <c r="D46" s="133">
        <v>8807736.6999999993</v>
      </c>
      <c r="E46" s="135" t="s">
        <v>201</v>
      </c>
      <c r="F46" s="133">
        <v>0</v>
      </c>
      <c r="G46" s="133">
        <v>0</v>
      </c>
      <c r="H46" s="133">
        <v>0</v>
      </c>
      <c r="I46" s="133">
        <v>8807736.6999999993</v>
      </c>
      <c r="J46" s="133">
        <v>0</v>
      </c>
      <c r="K46" s="133">
        <v>0</v>
      </c>
      <c r="L46" s="133">
        <v>0</v>
      </c>
      <c r="M46" s="132">
        <f t="shared" si="4"/>
        <v>8807736.6999999993</v>
      </c>
    </row>
    <row r="47" spans="1:19">
      <c r="A47" s="3" t="s">
        <v>83</v>
      </c>
      <c r="B47" s="133">
        <v>0</v>
      </c>
      <c r="C47" s="133">
        <v>0</v>
      </c>
      <c r="D47" s="133">
        <v>0</v>
      </c>
      <c r="E47" s="135"/>
      <c r="F47" s="133">
        <v>0</v>
      </c>
      <c r="G47" s="133">
        <v>0</v>
      </c>
      <c r="H47" s="133">
        <v>0</v>
      </c>
      <c r="I47" s="133">
        <v>0</v>
      </c>
      <c r="J47" s="133">
        <v>0</v>
      </c>
      <c r="K47" s="133">
        <v>0</v>
      </c>
      <c r="L47" s="133">
        <v>0</v>
      </c>
      <c r="M47" s="132">
        <f t="shared" si="4"/>
        <v>0</v>
      </c>
    </row>
    <row r="48" spans="1:19">
      <c r="A48" s="3" t="s">
        <v>87</v>
      </c>
      <c r="B48" s="133">
        <v>5467425.3355999999</v>
      </c>
      <c r="C48" s="133">
        <v>5452104.4935011165</v>
      </c>
      <c r="D48" s="133">
        <v>172869.03</v>
      </c>
      <c r="E48" s="135" t="s">
        <v>202</v>
      </c>
      <c r="F48" s="133">
        <v>0</v>
      </c>
      <c r="G48" s="133">
        <v>0</v>
      </c>
      <c r="H48" s="133">
        <v>0</v>
      </c>
      <c r="I48" s="133">
        <v>0</v>
      </c>
      <c r="J48" s="133">
        <v>0</v>
      </c>
      <c r="K48" s="133">
        <v>0</v>
      </c>
      <c r="L48" s="133">
        <v>172869.03</v>
      </c>
      <c r="M48" s="132">
        <f t="shared" si="4"/>
        <v>172869.03</v>
      </c>
    </row>
    <row r="49" spans="1:19">
      <c r="A49" s="3" t="s">
        <v>86</v>
      </c>
      <c r="B49" s="133">
        <v>-7637817.6946955565</v>
      </c>
      <c r="C49" s="133">
        <v>0</v>
      </c>
      <c r="D49" s="133">
        <v>0</v>
      </c>
      <c r="E49" s="66"/>
      <c r="F49" s="133">
        <v>0</v>
      </c>
      <c r="G49" s="133">
        <v>0</v>
      </c>
      <c r="H49" s="133">
        <v>0</v>
      </c>
      <c r="I49" s="133">
        <v>0</v>
      </c>
      <c r="J49" s="133">
        <v>0</v>
      </c>
      <c r="K49" s="133">
        <v>0</v>
      </c>
      <c r="L49" s="133">
        <v>0</v>
      </c>
      <c r="M49" s="132">
        <f t="shared" si="4"/>
        <v>0</v>
      </c>
    </row>
    <row r="50" spans="1:19">
      <c r="A50" s="3" t="s">
        <v>85</v>
      </c>
      <c r="B50" s="133">
        <v>4265637675.0722041</v>
      </c>
      <c r="C50" s="133">
        <v>4159580444.4260011</v>
      </c>
      <c r="D50" s="133">
        <v>3661606960.3699999</v>
      </c>
      <c r="E50" s="66"/>
      <c r="F50" s="133">
        <v>21015907.600000001</v>
      </c>
      <c r="G50" s="133">
        <v>0</v>
      </c>
      <c r="H50" s="133">
        <v>0</v>
      </c>
      <c r="I50" s="133">
        <v>529997935.51999998</v>
      </c>
      <c r="J50" s="133">
        <v>0</v>
      </c>
      <c r="K50" s="133">
        <v>3110420248.2199998</v>
      </c>
      <c r="L50" s="133">
        <v>172869.03</v>
      </c>
      <c r="M50" s="132">
        <f t="shared" si="4"/>
        <v>3661606960.3699999</v>
      </c>
    </row>
    <row r="51" spans="1:19">
      <c r="A51" s="3" t="s">
        <v>84</v>
      </c>
      <c r="B51" s="133">
        <v>164039.50229999999</v>
      </c>
      <c r="C51" s="133">
        <v>0</v>
      </c>
      <c r="D51" s="133">
        <v>0</v>
      </c>
      <c r="E51" s="66"/>
      <c r="F51" s="133" t="s">
        <v>0</v>
      </c>
      <c r="G51" s="133" t="s">
        <v>0</v>
      </c>
      <c r="H51" s="133" t="s">
        <v>0</v>
      </c>
      <c r="I51" s="133" t="s">
        <v>0</v>
      </c>
      <c r="J51" s="133" t="s">
        <v>0</v>
      </c>
      <c r="K51" s="133" t="s">
        <v>0</v>
      </c>
      <c r="L51" s="133" t="s">
        <v>0</v>
      </c>
      <c r="M51" s="132">
        <f t="shared" si="4"/>
        <v>0</v>
      </c>
    </row>
    <row r="52" spans="1:19" ht="15.75" thickBot="1">
      <c r="A52" s="53" t="s">
        <v>88</v>
      </c>
      <c r="B52" s="125">
        <f>B50+B51</f>
        <v>4265801714.5745039</v>
      </c>
      <c r="C52" s="125">
        <f>C50+C51</f>
        <v>4159580444.4260011</v>
      </c>
      <c r="D52" s="125">
        <f>D50+D51</f>
        <v>3661606960.3699999</v>
      </c>
      <c r="E52" s="127">
        <f>SUM(E43:E51)</f>
        <v>0</v>
      </c>
      <c r="F52" s="125">
        <f>SUM(F43:F49)</f>
        <v>21015907.600000001</v>
      </c>
      <c r="G52" s="125">
        <f t="shared" ref="G52:M52" si="5">SUM(G43:G49)</f>
        <v>0</v>
      </c>
      <c r="H52" s="125">
        <f t="shared" si="5"/>
        <v>0</v>
      </c>
      <c r="I52" s="125">
        <f t="shared" si="5"/>
        <v>529997935.51999998</v>
      </c>
      <c r="J52" s="125">
        <f t="shared" si="5"/>
        <v>0</v>
      </c>
      <c r="K52" s="125">
        <f t="shared" si="5"/>
        <v>3110420248.2199998</v>
      </c>
      <c r="L52" s="125">
        <f t="shared" si="5"/>
        <v>172869.03</v>
      </c>
      <c r="M52" s="125">
        <f t="shared" si="5"/>
        <v>3661606960.3699999</v>
      </c>
    </row>
    <row r="53" spans="1:19">
      <c r="B53" s="126"/>
      <c r="C53" s="126"/>
      <c r="D53" s="126"/>
    </row>
    <row r="54" spans="1:19">
      <c r="B54" s="126"/>
      <c r="C54" s="126"/>
      <c r="D54" s="126"/>
      <c r="E54" s="126"/>
      <c r="F54" s="126"/>
      <c r="G54" s="126"/>
      <c r="H54" s="126"/>
      <c r="I54" s="126"/>
      <c r="J54" s="126"/>
      <c r="K54" s="126"/>
      <c r="L54" s="126"/>
      <c r="M54" s="126"/>
    </row>
    <row r="55" spans="1:19" s="115" customFormat="1">
      <c r="A55" s="124"/>
      <c r="B55" s="124"/>
      <c r="C55" s="124"/>
      <c r="D55" s="124"/>
      <c r="E55" s="124"/>
      <c r="F55" s="124"/>
      <c r="G55" s="124"/>
      <c r="H55" s="124"/>
      <c r="I55" s="124"/>
      <c r="J55" s="124"/>
      <c r="K55" s="124"/>
      <c r="L55" s="124"/>
      <c r="M55" s="124"/>
      <c r="N55" s="124"/>
      <c r="O55" s="124"/>
      <c r="P55" s="124"/>
      <c r="Q55" s="124"/>
      <c r="R55" s="124"/>
      <c r="S55" s="124"/>
    </row>
    <row r="56" spans="1:19" s="115" customFormat="1">
      <c r="A56" s="124"/>
      <c r="B56" s="124"/>
      <c r="C56" s="124"/>
      <c r="D56" s="124"/>
      <c r="E56" s="124"/>
      <c r="F56" s="124"/>
      <c r="G56" s="124"/>
      <c r="H56" s="124"/>
      <c r="I56" s="124"/>
      <c r="J56" s="124"/>
      <c r="K56" s="124"/>
      <c r="L56" s="124"/>
      <c r="M56" s="124"/>
      <c r="N56" s="124"/>
      <c r="O56" s="124"/>
      <c r="P56" s="124"/>
      <c r="Q56" s="124"/>
      <c r="R56" s="124"/>
      <c r="S56" s="124"/>
    </row>
    <row r="57" spans="1:19" s="115" customFormat="1">
      <c r="A57" s="124"/>
      <c r="B57" s="124"/>
      <c r="C57" s="124"/>
      <c r="D57" s="124"/>
      <c r="E57" s="124"/>
      <c r="F57" s="124"/>
      <c r="G57" s="124"/>
      <c r="H57" s="124"/>
      <c r="I57" s="124"/>
      <c r="J57" s="124"/>
      <c r="K57" s="124"/>
      <c r="L57" s="124"/>
      <c r="M57" s="124"/>
      <c r="N57" s="124"/>
      <c r="O57" s="124"/>
      <c r="P57" s="124"/>
      <c r="Q57" s="124"/>
      <c r="R57" s="124"/>
      <c r="S57" s="124"/>
    </row>
    <row r="62" spans="1:19">
      <c r="O62" s="21"/>
    </row>
  </sheetData>
  <mergeCells count="20">
    <mergeCell ref="C41:C42"/>
    <mergeCell ref="D41:D42"/>
    <mergeCell ref="E41:E42"/>
    <mergeCell ref="F41:M41"/>
    <mergeCell ref="A6:A7"/>
    <mergeCell ref="A27:A28"/>
    <mergeCell ref="A41:A42"/>
    <mergeCell ref="F26:O26"/>
    <mergeCell ref="B6:B7"/>
    <mergeCell ref="C6:C7"/>
    <mergeCell ref="D6:D7"/>
    <mergeCell ref="E6:E7"/>
    <mergeCell ref="F6:S6"/>
    <mergeCell ref="B27:B28"/>
    <mergeCell ref="C27:C28"/>
    <mergeCell ref="D27:D28"/>
    <mergeCell ref="E27:E28"/>
    <mergeCell ref="F27:O27"/>
    <mergeCell ref="F40:M40"/>
    <mergeCell ref="B41:B42"/>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0"/>
  <sheetViews>
    <sheetView showGridLines="0" zoomScale="90" zoomScaleNormal="90" workbookViewId="0">
      <selection activeCell="F15" sqref="F15"/>
    </sheetView>
  </sheetViews>
  <sheetFormatPr defaultColWidth="9.140625" defaultRowHeight="15"/>
  <cols>
    <col min="1" max="1" width="10.5703125" style="60" bestFit="1" customWidth="1"/>
    <col min="2" max="2" width="41.5703125" style="119" customWidth="1"/>
    <col min="3" max="3" width="31.28515625" style="119" customWidth="1"/>
    <col min="4" max="5" width="14.5703125" style="119" customWidth="1"/>
    <col min="6" max="6" width="21.7109375" style="119" customWidth="1"/>
    <col min="7" max="7" width="12" style="119" customWidth="1"/>
    <col min="8" max="8" width="11.140625" style="119" bestFit="1" customWidth="1"/>
    <col min="9" max="16384" width="9.140625" style="60"/>
  </cols>
  <sheetData>
    <row r="1" spans="1:8">
      <c r="A1" s="93" t="s">
        <v>56</v>
      </c>
      <c r="B1" s="82" t="s">
        <v>58</v>
      </c>
    </row>
    <row r="2" spans="1:8">
      <c r="A2" s="94" t="s">
        <v>57</v>
      </c>
      <c r="B2" s="78">
        <f>'20. LI3'!B2</f>
        <v>44926</v>
      </c>
      <c r="C2" s="94"/>
      <c r="D2" s="94"/>
      <c r="E2" s="94"/>
      <c r="F2" s="94"/>
      <c r="G2" s="94"/>
      <c r="H2" s="94"/>
    </row>
    <row r="3" spans="1:8">
      <c r="A3" s="94"/>
      <c r="C3" s="94"/>
      <c r="D3" s="94"/>
      <c r="E3" s="94"/>
      <c r="F3" s="94"/>
      <c r="G3" s="94"/>
      <c r="H3" s="94"/>
    </row>
    <row r="4" spans="1:8">
      <c r="A4" s="79" t="s">
        <v>118</v>
      </c>
      <c r="B4" s="80" t="s">
        <v>119</v>
      </c>
    </row>
    <row r="5" spans="1:8" ht="5.0999999999999996" customHeight="1" thickBot="1">
      <c r="A5" s="79"/>
    </row>
    <row r="6" spans="1:8" ht="14.45" customHeight="1">
      <c r="A6" s="197"/>
      <c r="B6" s="199" t="s">
        <v>164</v>
      </c>
      <c r="C6" s="201" t="s">
        <v>165</v>
      </c>
      <c r="D6" s="199" t="s">
        <v>166</v>
      </c>
      <c r="E6" s="199"/>
      <c r="F6" s="199"/>
      <c r="G6" s="199"/>
      <c r="H6" s="195" t="s">
        <v>209</v>
      </c>
    </row>
    <row r="7" spans="1:8" ht="25.5">
      <c r="A7" s="198"/>
      <c r="B7" s="200"/>
      <c r="C7" s="202"/>
      <c r="D7" s="116" t="s">
        <v>167</v>
      </c>
      <c r="E7" s="116" t="s">
        <v>168</v>
      </c>
      <c r="F7" s="116" t="s">
        <v>169</v>
      </c>
      <c r="G7" s="116" t="s">
        <v>170</v>
      </c>
      <c r="H7" s="196"/>
    </row>
    <row r="8" spans="1:8">
      <c r="A8" s="95">
        <v>1</v>
      </c>
      <c r="B8" s="22" t="s">
        <v>172</v>
      </c>
      <c r="C8" s="3" t="s">
        <v>167</v>
      </c>
      <c r="D8" s="71"/>
      <c r="E8" s="71"/>
      <c r="F8" s="71"/>
      <c r="G8" s="66" t="s">
        <v>179</v>
      </c>
      <c r="H8" s="18"/>
    </row>
    <row r="9" spans="1:8">
      <c r="A9" s="96">
        <v>2</v>
      </c>
      <c r="B9" s="22" t="s">
        <v>173</v>
      </c>
      <c r="C9" s="3" t="s">
        <v>167</v>
      </c>
      <c r="D9" s="66"/>
      <c r="E9" s="71"/>
      <c r="F9" s="71" t="s">
        <v>179</v>
      </c>
      <c r="G9" s="71"/>
      <c r="H9" s="18"/>
    </row>
    <row r="10" spans="1:8">
      <c r="A10" s="96">
        <v>3</v>
      </c>
      <c r="B10" s="22" t="s">
        <v>174</v>
      </c>
      <c r="C10" s="3" t="s">
        <v>167</v>
      </c>
      <c r="D10" s="66"/>
      <c r="E10" s="71"/>
      <c r="F10" s="71" t="s">
        <v>179</v>
      </c>
      <c r="G10" s="71"/>
      <c r="H10" s="18"/>
    </row>
    <row r="11" spans="1:8">
      <c r="A11" s="95">
        <v>4</v>
      </c>
      <c r="B11" s="22" t="s">
        <v>175</v>
      </c>
      <c r="C11" s="3" t="s">
        <v>167</v>
      </c>
      <c r="D11" s="71"/>
      <c r="E11" s="71"/>
      <c r="F11" s="71"/>
      <c r="G11" s="66" t="s">
        <v>179</v>
      </c>
      <c r="H11" s="18"/>
    </row>
    <row r="12" spans="1:8">
      <c r="A12" s="96">
        <v>5</v>
      </c>
      <c r="B12" s="22" t="s">
        <v>176</v>
      </c>
      <c r="C12" s="3" t="s">
        <v>167</v>
      </c>
      <c r="D12" s="66"/>
      <c r="E12" s="71"/>
      <c r="F12" s="71"/>
      <c r="G12" s="71" t="s">
        <v>179</v>
      </c>
      <c r="H12" s="18"/>
    </row>
    <row r="13" spans="1:8">
      <c r="A13" s="96">
        <v>6</v>
      </c>
      <c r="B13" s="22" t="s">
        <v>177</v>
      </c>
      <c r="C13" s="3" t="s">
        <v>167</v>
      </c>
      <c r="D13" s="71"/>
      <c r="E13" s="71"/>
      <c r="F13" s="71" t="s">
        <v>179</v>
      </c>
      <c r="G13" s="66"/>
      <c r="H13" s="18"/>
    </row>
    <row r="14" spans="1:8">
      <c r="A14" s="95">
        <v>7</v>
      </c>
      <c r="B14" s="22" t="s">
        <v>206</v>
      </c>
      <c r="C14" s="3" t="s">
        <v>167</v>
      </c>
      <c r="D14" s="71"/>
      <c r="E14" s="71"/>
      <c r="F14" s="71"/>
      <c r="G14" s="66" t="s">
        <v>179</v>
      </c>
      <c r="H14" s="18"/>
    </row>
    <row r="15" spans="1:8">
      <c r="A15" s="95">
        <v>8</v>
      </c>
      <c r="B15" s="155" t="s">
        <v>214</v>
      </c>
      <c r="C15" s="3" t="s">
        <v>167</v>
      </c>
      <c r="D15" s="157"/>
      <c r="E15" s="157"/>
      <c r="F15" s="178" t="s">
        <v>179</v>
      </c>
      <c r="G15" s="156"/>
      <c r="H15" s="18"/>
    </row>
    <row r="16" spans="1:8">
      <c r="A16" s="96">
        <v>9</v>
      </c>
      <c r="B16" s="22" t="s">
        <v>178</v>
      </c>
      <c r="C16" s="3" t="s">
        <v>171</v>
      </c>
      <c r="D16" s="66"/>
      <c r="E16" s="71"/>
      <c r="F16" s="71"/>
      <c r="G16" s="71" t="s">
        <v>179</v>
      </c>
      <c r="H16" s="18"/>
    </row>
    <row r="17" spans="1:8">
      <c r="A17" s="95"/>
      <c r="B17" s="155"/>
      <c r="C17" s="3"/>
      <c r="D17" s="156"/>
      <c r="E17" s="157"/>
      <c r="F17" s="157"/>
      <c r="G17" s="66"/>
      <c r="H17" s="18"/>
    </row>
    <row r="18" spans="1:8">
      <c r="A18" s="95"/>
      <c r="B18" s="22"/>
      <c r="C18" s="3"/>
      <c r="D18" s="71"/>
      <c r="E18" s="71"/>
      <c r="F18" s="71"/>
      <c r="G18" s="66"/>
      <c r="H18" s="18"/>
    </row>
    <row r="19" spans="1:8">
      <c r="A19" s="96"/>
      <c r="B19" s="22"/>
      <c r="C19" s="3"/>
      <c r="D19" s="71"/>
      <c r="E19" s="71"/>
      <c r="F19" s="71"/>
      <c r="G19" s="66"/>
      <c r="H19" s="18"/>
    </row>
    <row r="20" spans="1:8" ht="15.75" thickBot="1">
      <c r="A20" s="96"/>
      <c r="B20" s="39"/>
      <c r="C20" s="77"/>
      <c r="D20" s="40"/>
      <c r="E20" s="29"/>
      <c r="F20" s="175"/>
      <c r="G20" s="29"/>
      <c r="H20" s="41"/>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119" bestFit="1" customWidth="1"/>
    <col min="2" max="2" width="70.140625" style="119" customWidth="1"/>
    <col min="3" max="3" width="12" style="119" customWidth="1"/>
    <col min="4" max="4" width="10.7109375" style="119" customWidth="1"/>
    <col min="5" max="5" width="12" style="119" bestFit="1" customWidth="1"/>
    <col min="6" max="16384" width="9.140625" style="119"/>
  </cols>
  <sheetData>
    <row r="1" spans="1:12">
      <c r="A1" s="93" t="s">
        <v>56</v>
      </c>
      <c r="B1" s="82" t="s">
        <v>58</v>
      </c>
    </row>
    <row r="2" spans="1:12">
      <c r="A2" s="94" t="s">
        <v>57</v>
      </c>
      <c r="B2" s="78">
        <f>'20. LI3'!B2</f>
        <v>44926</v>
      </c>
    </row>
    <row r="3" spans="1:12">
      <c r="A3" s="122"/>
      <c r="B3" s="120"/>
    </row>
    <row r="4" spans="1:12">
      <c r="A4" s="79" t="s">
        <v>120</v>
      </c>
      <c r="B4" s="23" t="s">
        <v>121</v>
      </c>
      <c r="C4" s="13"/>
      <c r="D4" s="121"/>
      <c r="E4" s="121"/>
      <c r="F4" s="121"/>
      <c r="G4" s="121"/>
      <c r="H4" s="121"/>
      <c r="I4" s="121"/>
      <c r="J4" s="121"/>
      <c r="K4" s="121"/>
      <c r="L4" s="121"/>
    </row>
    <row r="5" spans="1:12" ht="5.0999999999999996" customHeight="1" thickBot="1">
      <c r="A5" s="79"/>
      <c r="B5" s="23"/>
      <c r="C5" s="13"/>
      <c r="D5" s="121"/>
      <c r="E5" s="121"/>
      <c r="F5" s="121"/>
      <c r="G5" s="121"/>
      <c r="H5" s="121"/>
      <c r="I5" s="121"/>
      <c r="J5" s="121"/>
      <c r="K5" s="121"/>
      <c r="L5" s="121"/>
    </row>
    <row r="6" spans="1:12">
      <c r="A6" s="31"/>
      <c r="B6" s="31"/>
      <c r="C6" s="33" t="s">
        <v>212</v>
      </c>
      <c r="D6" s="33">
        <v>2021</v>
      </c>
      <c r="E6" s="33">
        <v>2020</v>
      </c>
      <c r="F6" s="121"/>
    </row>
    <row r="7" spans="1:12">
      <c r="A7" s="8">
        <v>1</v>
      </c>
      <c r="B7" s="3" t="s">
        <v>114</v>
      </c>
      <c r="C7" s="158">
        <v>12767143.210000012</v>
      </c>
      <c r="D7" s="158">
        <v>8791744.5500000007</v>
      </c>
      <c r="E7" s="137">
        <v>11306380.059999991</v>
      </c>
      <c r="F7" s="121"/>
    </row>
    <row r="8" spans="1:12">
      <c r="A8" s="8">
        <v>2</v>
      </c>
      <c r="B8" s="12" t="s">
        <v>115</v>
      </c>
      <c r="C8" s="158">
        <v>10682622.149999999</v>
      </c>
      <c r="D8" s="158">
        <v>7038446.1500000004</v>
      </c>
      <c r="E8" s="137">
        <v>9692671.0700000003</v>
      </c>
      <c r="F8" s="121"/>
    </row>
    <row r="9" spans="1:12">
      <c r="A9" s="8">
        <v>3</v>
      </c>
      <c r="B9" s="3" t="s">
        <v>116</v>
      </c>
      <c r="C9" s="158">
        <v>71</v>
      </c>
      <c r="D9" s="158">
        <v>94</v>
      </c>
      <c r="E9" s="137">
        <v>50</v>
      </c>
    </row>
    <row r="10" spans="1:12" ht="13.5" thickBot="1">
      <c r="A10" s="32">
        <v>4</v>
      </c>
      <c r="B10" s="29" t="s">
        <v>117</v>
      </c>
      <c r="C10" s="138">
        <v>6393026.8700000001</v>
      </c>
      <c r="D10" s="138">
        <v>2302187</v>
      </c>
      <c r="E10" s="139">
        <v>7417540.4000000004</v>
      </c>
    </row>
    <row r="17" spans="1:5" ht="19.5" customHeight="1">
      <c r="A17" s="203" t="s">
        <v>204</v>
      </c>
      <c r="B17" s="205" t="s">
        <v>213</v>
      </c>
      <c r="C17" s="205"/>
      <c r="D17" s="205"/>
      <c r="E17" s="205"/>
    </row>
    <row r="18" spans="1:5" ht="24.75" customHeight="1">
      <c r="A18" s="204"/>
      <c r="B18" s="206"/>
      <c r="C18" s="206"/>
      <c r="D18" s="206"/>
      <c r="E18" s="206"/>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G10" sqref="G10"/>
    </sheetView>
  </sheetViews>
  <sheetFormatPr defaultColWidth="9.140625" defaultRowHeight="12.75"/>
  <cols>
    <col min="1" max="1" width="10.5703125" style="119" bestFit="1" customWidth="1"/>
    <col min="2" max="2" width="52.5703125" style="119" customWidth="1"/>
    <col min="3" max="4" width="14.85546875" style="119" bestFit="1" customWidth="1"/>
    <col min="5" max="5" width="13" style="119" bestFit="1" customWidth="1"/>
    <col min="6" max="6" width="31.7109375" style="119" customWidth="1"/>
    <col min="7" max="7" width="27.5703125" style="119" customWidth="1"/>
    <col min="8" max="9" width="9.140625" style="119"/>
    <col min="10" max="10" width="31.7109375" style="119" customWidth="1"/>
    <col min="11" max="11" width="27.5703125" style="119" customWidth="1"/>
    <col min="12" max="16384" width="9.140625" style="119"/>
  </cols>
  <sheetData>
    <row r="1" spans="1:8">
      <c r="A1" s="93" t="s">
        <v>56</v>
      </c>
      <c r="B1" s="82" t="s">
        <v>58</v>
      </c>
    </row>
    <row r="2" spans="1:8">
      <c r="A2" s="94" t="s">
        <v>57</v>
      </c>
      <c r="B2" s="78">
        <f>'20. LI3'!B2</f>
        <v>44926</v>
      </c>
      <c r="C2" s="121"/>
      <c r="D2" s="121"/>
      <c r="E2" s="121"/>
      <c r="F2" s="121"/>
      <c r="G2" s="121"/>
      <c r="H2" s="121"/>
    </row>
    <row r="3" spans="1:8">
      <c r="A3" s="121"/>
      <c r="B3" s="121"/>
      <c r="C3" s="121"/>
      <c r="D3" s="121"/>
      <c r="E3" s="121"/>
      <c r="F3" s="121"/>
      <c r="G3" s="121"/>
      <c r="H3" s="121"/>
    </row>
    <row r="4" spans="1:8">
      <c r="A4" s="79" t="s">
        <v>112</v>
      </c>
      <c r="B4" s="24" t="s">
        <v>113</v>
      </c>
      <c r="F4" s="121"/>
      <c r="G4" s="121"/>
      <c r="H4" s="121"/>
    </row>
    <row r="5" spans="1:8" ht="5.0999999999999996" customHeight="1">
      <c r="A5" s="79"/>
      <c r="B5" s="24"/>
      <c r="F5" s="121"/>
      <c r="G5" s="121"/>
      <c r="H5" s="121"/>
    </row>
    <row r="6" spans="1:8" s="124" customFormat="1" ht="38.25">
      <c r="A6" s="54"/>
      <c r="B6" s="9"/>
      <c r="C6" s="159">
        <v>2022</v>
      </c>
      <c r="D6" s="159">
        <v>2021</v>
      </c>
      <c r="E6" s="159">
        <v>2020</v>
      </c>
      <c r="F6" s="35" t="s">
        <v>110</v>
      </c>
      <c r="G6" s="56" t="s">
        <v>111</v>
      </c>
      <c r="H6" s="55"/>
    </row>
    <row r="7" spans="1:8">
      <c r="A7" s="42">
        <v>1</v>
      </c>
      <c r="B7" s="3" t="s">
        <v>89</v>
      </c>
      <c r="C7" s="160">
        <v>992425974.28999996</v>
      </c>
      <c r="D7" s="160">
        <v>833916586.20000005</v>
      </c>
      <c r="E7" s="160">
        <v>635507066.57000005</v>
      </c>
      <c r="F7" s="207"/>
      <c r="G7" s="208"/>
      <c r="H7" s="121"/>
    </row>
    <row r="8" spans="1:8">
      <c r="A8" s="42">
        <v>2</v>
      </c>
      <c r="B8" s="25" t="s">
        <v>108</v>
      </c>
      <c r="C8" s="160">
        <v>818693924.67000008</v>
      </c>
      <c r="D8" s="160">
        <v>583219845.57999992</v>
      </c>
      <c r="E8" s="160">
        <v>350026494.20999998</v>
      </c>
      <c r="F8" s="209"/>
      <c r="G8" s="210"/>
    </row>
    <row r="9" spans="1:8">
      <c r="A9" s="42">
        <v>3</v>
      </c>
      <c r="B9" s="26" t="s">
        <v>109</v>
      </c>
      <c r="C9" s="161">
        <v>-2461606.13</v>
      </c>
      <c r="D9" s="161">
        <v>52224057.969999999</v>
      </c>
      <c r="E9" s="161">
        <v>-1132759.1599999999</v>
      </c>
      <c r="F9" s="211"/>
      <c r="G9" s="212"/>
    </row>
    <row r="10" spans="1:8" ht="13.5" thickBot="1">
      <c r="A10" s="43">
        <v>4</v>
      </c>
      <c r="B10" s="44" t="s">
        <v>90</v>
      </c>
      <c r="C10" s="73">
        <f>C7+C8-C9</f>
        <v>1813581505.0900002</v>
      </c>
      <c r="D10" s="73">
        <f t="shared" ref="D10:E10" si="0">D7+D8-D9</f>
        <v>1364912373.8099999</v>
      </c>
      <c r="E10" s="73">
        <f t="shared" si="0"/>
        <v>986666319.93999994</v>
      </c>
      <c r="F10" s="83">
        <f>SUMIF(C10:E10, "&gt;=0",C10:E10)/3</f>
        <v>1388386732.9466667</v>
      </c>
      <c r="G10" s="84">
        <f>F10*15%/8%</f>
        <v>2603225124.2750001</v>
      </c>
    </row>
    <row r="11" spans="1:8">
      <c r="A11" s="10"/>
      <c r="B11" s="121"/>
      <c r="C11" s="121"/>
      <c r="D11" s="121"/>
      <c r="E11" s="121"/>
      <c r="F11" s="6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D39" sqref="D39"/>
    </sheetView>
  </sheetViews>
  <sheetFormatPr defaultColWidth="9.140625" defaultRowHeight="12.75"/>
  <cols>
    <col min="1" max="1" width="10.5703125" style="14" bestFit="1" customWidth="1"/>
    <col min="2" max="2" width="16.28515625" style="119" customWidth="1"/>
    <col min="3" max="3" width="64.28515625" style="119" customWidth="1"/>
    <col min="4" max="5" width="33.42578125" style="119" customWidth="1"/>
    <col min="6" max="6" width="38.85546875" style="119" customWidth="1"/>
    <col min="7" max="7" width="12.42578125" style="119" bestFit="1" customWidth="1"/>
    <col min="8" max="16384" width="9.140625" style="119"/>
  </cols>
  <sheetData>
    <row r="1" spans="1:9">
      <c r="A1" s="93" t="s">
        <v>56</v>
      </c>
      <c r="B1" s="82" t="s">
        <v>58</v>
      </c>
    </row>
    <row r="2" spans="1:9">
      <c r="A2" s="94" t="s">
        <v>57</v>
      </c>
      <c r="B2" s="78">
        <f>'20. LI3'!B2</f>
        <v>44926</v>
      </c>
    </row>
    <row r="3" spans="1:9">
      <c r="A3" s="2"/>
    </row>
    <row r="4" spans="1:9">
      <c r="A4" s="79" t="s">
        <v>106</v>
      </c>
      <c r="B4" s="15" t="s">
        <v>107</v>
      </c>
      <c r="D4" s="5"/>
      <c r="E4" s="5"/>
      <c r="F4" s="5"/>
    </row>
    <row r="5" spans="1:9" ht="5.0999999999999996" customHeight="1" thickBot="1">
      <c r="A5" s="79"/>
      <c r="B5" s="15"/>
      <c r="D5" s="5"/>
      <c r="E5" s="5"/>
      <c r="F5" s="5"/>
    </row>
    <row r="6" spans="1:9" s="4" customFormat="1" ht="16.5" customHeight="1">
      <c r="A6" s="101"/>
      <c r="B6" s="100"/>
      <c r="C6" s="100"/>
      <c r="D6" s="113" t="s">
        <v>105</v>
      </c>
      <c r="E6" s="113" t="s">
        <v>91</v>
      </c>
      <c r="F6" s="112" t="s">
        <v>92</v>
      </c>
    </row>
    <row r="7" spans="1:9" ht="15" customHeight="1">
      <c r="A7" s="99">
        <v>1</v>
      </c>
      <c r="B7" s="202" t="s">
        <v>96</v>
      </c>
      <c r="C7" s="90" t="s">
        <v>93</v>
      </c>
      <c r="D7" s="162">
        <v>6</v>
      </c>
      <c r="E7" s="162">
        <v>8</v>
      </c>
      <c r="F7" s="145">
        <v>34</v>
      </c>
      <c r="G7" s="126"/>
      <c r="H7" s="126"/>
      <c r="I7" s="126"/>
    </row>
    <row r="8" spans="1:9" ht="15" customHeight="1">
      <c r="A8" s="99">
        <v>2</v>
      </c>
      <c r="B8" s="213"/>
      <c r="C8" s="90" t="s">
        <v>94</v>
      </c>
      <c r="D8" s="163">
        <f>D9+D11+D13</f>
        <v>11908342.189999999</v>
      </c>
      <c r="E8" s="163">
        <f>E9+E11+E13</f>
        <v>2304981.7496282049</v>
      </c>
      <c r="F8" s="146">
        <f>F9+F11+F13</f>
        <v>8502857.0691206474</v>
      </c>
      <c r="G8" s="126"/>
      <c r="H8" s="126"/>
      <c r="I8" s="126"/>
    </row>
    <row r="9" spans="1:9" ht="15" customHeight="1">
      <c r="A9" s="99">
        <v>3</v>
      </c>
      <c r="B9" s="213"/>
      <c r="C9" s="91" t="s">
        <v>97</v>
      </c>
      <c r="D9" s="162">
        <v>10164600.640000001</v>
      </c>
      <c r="E9" s="162">
        <v>1900035.0022115384</v>
      </c>
      <c r="F9" s="145">
        <v>8440790.5999999996</v>
      </c>
      <c r="G9" s="126"/>
      <c r="H9" s="126"/>
      <c r="I9" s="126"/>
    </row>
    <row r="10" spans="1:9" ht="15" customHeight="1">
      <c r="A10" s="99">
        <v>4</v>
      </c>
      <c r="B10" s="213"/>
      <c r="C10" s="92" t="s">
        <v>98</v>
      </c>
      <c r="D10" s="162"/>
      <c r="E10" s="162"/>
      <c r="F10" s="145">
        <v>0</v>
      </c>
      <c r="G10" s="126"/>
      <c r="H10" s="126"/>
      <c r="I10" s="126"/>
    </row>
    <row r="11" spans="1:9" ht="30" customHeight="1">
      <c r="A11" s="99">
        <v>5</v>
      </c>
      <c r="B11" s="213"/>
      <c r="C11" s="91" t="s">
        <v>99</v>
      </c>
      <c r="D11" s="162">
        <v>1031120.69</v>
      </c>
      <c r="E11" s="162"/>
      <c r="F11" s="145">
        <v>0</v>
      </c>
      <c r="G11" s="126"/>
      <c r="H11" s="126"/>
      <c r="I11" s="126"/>
    </row>
    <row r="12" spans="1:9" ht="15" customHeight="1">
      <c r="A12" s="99">
        <v>6</v>
      </c>
      <c r="B12" s="213"/>
      <c r="C12" s="92" t="s">
        <v>100</v>
      </c>
      <c r="D12" s="162"/>
      <c r="E12" s="162"/>
      <c r="F12" s="145">
        <v>0</v>
      </c>
      <c r="G12" s="126"/>
      <c r="H12" s="126"/>
      <c r="I12" s="126"/>
    </row>
    <row r="13" spans="1:9" ht="15" customHeight="1">
      <c r="A13" s="99">
        <v>7</v>
      </c>
      <c r="B13" s="213"/>
      <c r="C13" s="91" t="s">
        <v>101</v>
      </c>
      <c r="D13" s="162">
        <v>712620.86</v>
      </c>
      <c r="E13" s="162">
        <v>404946.74741666659</v>
      </c>
      <c r="F13" s="145">
        <v>62066.469120648202</v>
      </c>
      <c r="G13" s="126"/>
      <c r="H13" s="126"/>
      <c r="I13" s="126"/>
    </row>
    <row r="14" spans="1:9" ht="15" customHeight="1">
      <c r="A14" s="99">
        <v>8</v>
      </c>
      <c r="B14" s="214"/>
      <c r="C14" s="92" t="s">
        <v>100</v>
      </c>
      <c r="D14" s="162"/>
      <c r="E14" s="162"/>
      <c r="F14" s="145">
        <v>0</v>
      </c>
      <c r="G14" s="126"/>
      <c r="H14" s="126"/>
      <c r="I14" s="126"/>
    </row>
    <row r="15" spans="1:9" ht="15" customHeight="1">
      <c r="A15" s="99">
        <v>9</v>
      </c>
      <c r="B15" s="202" t="s">
        <v>102</v>
      </c>
      <c r="C15" s="90" t="s">
        <v>93</v>
      </c>
      <c r="D15" s="162">
        <v>6</v>
      </c>
      <c r="E15" s="162">
        <v>8</v>
      </c>
      <c r="F15" s="145">
        <v>34</v>
      </c>
      <c r="G15" s="126"/>
      <c r="H15" s="126"/>
      <c r="I15" s="126"/>
    </row>
    <row r="16" spans="1:9" ht="15" customHeight="1">
      <c r="A16" s="99">
        <v>10</v>
      </c>
      <c r="B16" s="213"/>
      <c r="C16" s="90" t="s">
        <v>104</v>
      </c>
      <c r="D16" s="163">
        <f>D17+D19+D21</f>
        <v>7892795.8477177555</v>
      </c>
      <c r="E16" s="163">
        <f>E17+E19+E21</f>
        <v>0</v>
      </c>
      <c r="F16" s="146">
        <f>F17+F19+F21</f>
        <v>6951438.6519804327</v>
      </c>
      <c r="G16" s="126"/>
      <c r="H16" s="126"/>
      <c r="I16" s="126"/>
    </row>
    <row r="17" spans="1:9" ht="15" customHeight="1">
      <c r="A17" s="99">
        <v>11</v>
      </c>
      <c r="B17" s="213"/>
      <c r="C17" s="91" t="s">
        <v>97</v>
      </c>
      <c r="D17" s="162"/>
      <c r="E17" s="162"/>
      <c r="F17" s="145">
        <v>1941224.3315941298</v>
      </c>
      <c r="G17" s="126"/>
      <c r="H17" s="126"/>
      <c r="I17" s="126"/>
    </row>
    <row r="18" spans="1:9" ht="15" customHeight="1">
      <c r="A18" s="99">
        <v>12</v>
      </c>
      <c r="B18" s="213"/>
      <c r="C18" s="92" t="s">
        <v>98</v>
      </c>
      <c r="D18" s="162"/>
      <c r="E18" s="162"/>
      <c r="F18" s="145">
        <v>0</v>
      </c>
      <c r="G18" s="126"/>
      <c r="H18" s="126"/>
      <c r="I18" s="126"/>
    </row>
    <row r="19" spans="1:9" ht="30" customHeight="1">
      <c r="A19" s="99">
        <v>13</v>
      </c>
      <c r="B19" s="213"/>
      <c r="C19" s="91" t="s">
        <v>103</v>
      </c>
      <c r="D19" s="162">
        <v>7892795.8477177555</v>
      </c>
      <c r="E19" s="162"/>
      <c r="F19" s="145">
        <v>5010214.3203863027</v>
      </c>
      <c r="G19" s="126"/>
      <c r="H19" s="126"/>
      <c r="I19" s="126"/>
    </row>
    <row r="20" spans="1:9" ht="15" customHeight="1">
      <c r="A20" s="99">
        <v>14</v>
      </c>
      <c r="B20" s="213"/>
      <c r="C20" s="92" t="s">
        <v>100</v>
      </c>
      <c r="D20" s="162">
        <v>7892795.8477177555</v>
      </c>
      <c r="E20" s="162"/>
      <c r="F20" s="145">
        <v>3068989.9887921726</v>
      </c>
      <c r="G20" s="126"/>
      <c r="H20" s="126"/>
      <c r="I20" s="126"/>
    </row>
    <row r="21" spans="1:9" ht="15" customHeight="1">
      <c r="A21" s="99">
        <v>15</v>
      </c>
      <c r="B21" s="213"/>
      <c r="C21" s="91" t="s">
        <v>101</v>
      </c>
      <c r="D21" s="162">
        <v>0</v>
      </c>
      <c r="E21" s="162"/>
      <c r="F21" s="145"/>
      <c r="G21" s="126"/>
      <c r="H21" s="126"/>
      <c r="I21" s="126"/>
    </row>
    <row r="22" spans="1:9" ht="15" customHeight="1">
      <c r="A22" s="99">
        <v>16</v>
      </c>
      <c r="B22" s="214"/>
      <c r="C22" s="92" t="s">
        <v>100</v>
      </c>
      <c r="D22" s="162">
        <v>0</v>
      </c>
      <c r="E22" s="162"/>
      <c r="F22" s="145"/>
      <c r="G22" s="126"/>
      <c r="H22" s="126"/>
      <c r="I22" s="126"/>
    </row>
    <row r="23" spans="1:9" ht="15" customHeight="1" thickBot="1">
      <c r="A23" s="117">
        <v>17</v>
      </c>
      <c r="B23" s="215" t="s">
        <v>95</v>
      </c>
      <c r="C23" s="215"/>
      <c r="D23" s="164">
        <f>D8+D16</f>
        <v>19801138.037717756</v>
      </c>
      <c r="E23" s="147">
        <f>E8+E16</f>
        <v>2304981.7496282049</v>
      </c>
      <c r="F23" s="148">
        <f>F8+F16</f>
        <v>15454295.721101079</v>
      </c>
      <c r="G23" s="126"/>
      <c r="H23" s="126"/>
      <c r="I23" s="126"/>
    </row>
    <row r="25" spans="1:9" ht="26.25" customHeight="1">
      <c r="C25" s="140" t="s">
        <v>205</v>
      </c>
      <c r="D25"/>
    </row>
    <row r="26" spans="1:9" ht="15">
      <c r="C26" s="141">
        <v>2</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D20" sqref="D20"/>
    </sheetView>
  </sheetViews>
  <sheetFormatPr defaultColWidth="9.140625" defaultRowHeight="12.75"/>
  <cols>
    <col min="1" max="1" width="35.140625" style="119" customWidth="1"/>
    <col min="2" max="2" width="45.85546875" style="119" customWidth="1"/>
    <col min="3" max="4" width="29.42578125" style="119" customWidth="1"/>
    <col min="5" max="5" width="28.42578125" style="119" customWidth="1"/>
    <col min="6" max="6" width="14" style="119" bestFit="1" customWidth="1"/>
    <col min="7" max="7" width="14.7109375" style="119" customWidth="1"/>
    <col min="8" max="8" width="26.42578125" style="119" customWidth="1"/>
    <col min="9" max="9" width="16.140625" style="119" bestFit="1" customWidth="1"/>
    <col min="10" max="10" width="14" style="119" bestFit="1" customWidth="1"/>
    <col min="11" max="11" width="14.7109375" style="119" customWidth="1"/>
    <col min="12" max="12" width="26.85546875" style="119" customWidth="1"/>
    <col min="13" max="16384" width="9.140625" style="119"/>
  </cols>
  <sheetData>
    <row r="1" spans="1:12">
      <c r="A1" s="93" t="s">
        <v>56</v>
      </c>
      <c r="B1" s="82" t="s">
        <v>58</v>
      </c>
    </row>
    <row r="2" spans="1:12">
      <c r="A2" s="94" t="s">
        <v>57</v>
      </c>
      <c r="B2" s="78">
        <f>'20. LI3'!B2</f>
        <v>44926</v>
      </c>
      <c r="C2" s="16"/>
      <c r="D2" s="16"/>
      <c r="E2" s="16"/>
      <c r="F2" s="16"/>
      <c r="G2" s="16"/>
      <c r="H2" s="16"/>
      <c r="I2" s="16"/>
      <c r="J2" s="16"/>
      <c r="K2" s="16"/>
      <c r="L2" s="16"/>
    </row>
    <row r="3" spans="1:12">
      <c r="B3" s="16"/>
      <c r="C3" s="16"/>
      <c r="D3" s="16"/>
      <c r="E3" s="16"/>
      <c r="F3" s="16"/>
      <c r="G3" s="16"/>
      <c r="H3" s="16"/>
      <c r="I3" s="16"/>
      <c r="J3" s="16"/>
      <c r="K3" s="16"/>
      <c r="L3" s="16"/>
    </row>
    <row r="4" spans="1:12">
      <c r="A4" s="79" t="s">
        <v>162</v>
      </c>
      <c r="B4" s="16" t="s">
        <v>163</v>
      </c>
      <c r="C4" s="17"/>
      <c r="D4" s="17"/>
      <c r="E4" s="17"/>
      <c r="F4" s="17"/>
      <c r="G4" s="17"/>
      <c r="H4" s="17"/>
      <c r="I4" s="17"/>
      <c r="J4" s="17"/>
      <c r="K4" s="17"/>
      <c r="L4" s="17"/>
    </row>
    <row r="5" spans="1:12" ht="5.0999999999999996" customHeight="1" thickBot="1">
      <c r="A5" s="79"/>
      <c r="B5" s="16"/>
      <c r="C5" s="17"/>
      <c r="D5" s="17"/>
      <c r="E5" s="17"/>
      <c r="F5" s="17"/>
      <c r="G5" s="17"/>
      <c r="H5" s="17"/>
      <c r="I5" s="17"/>
      <c r="J5" s="17"/>
      <c r="K5" s="17"/>
      <c r="L5" s="17"/>
    </row>
    <row r="6" spans="1:12">
      <c r="A6" s="11"/>
      <c r="B6" s="31"/>
      <c r="C6" s="113" t="s">
        <v>105</v>
      </c>
      <c r="D6" s="113" t="s">
        <v>91</v>
      </c>
      <c r="E6" s="112" t="s">
        <v>92</v>
      </c>
      <c r="F6" s="17"/>
      <c r="G6" s="17"/>
      <c r="H6" s="17"/>
      <c r="I6" s="17"/>
      <c r="J6" s="17"/>
      <c r="K6" s="17"/>
      <c r="L6" s="17"/>
    </row>
    <row r="7" spans="1:12">
      <c r="A7" s="216" t="s">
        <v>154</v>
      </c>
      <c r="B7" s="111" t="s">
        <v>93</v>
      </c>
      <c r="C7" s="158"/>
      <c r="D7" s="158"/>
      <c r="E7" s="137"/>
      <c r="F7" s="17"/>
      <c r="G7" s="17"/>
      <c r="H7" s="17"/>
      <c r="I7" s="17"/>
      <c r="J7" s="17"/>
      <c r="K7" s="17"/>
      <c r="L7" s="17"/>
    </row>
    <row r="8" spans="1:12">
      <c r="A8" s="217"/>
      <c r="B8" s="88" t="s">
        <v>155</v>
      </c>
      <c r="C8" s="158"/>
      <c r="D8" s="158"/>
      <c r="E8" s="137"/>
      <c r="F8" s="17"/>
      <c r="G8" s="17"/>
      <c r="H8" s="17"/>
      <c r="I8" s="17"/>
      <c r="J8" s="17"/>
      <c r="K8" s="17"/>
      <c r="L8" s="17"/>
    </row>
    <row r="9" spans="1:12">
      <c r="A9" s="218" t="s">
        <v>156</v>
      </c>
      <c r="B9" s="111" t="s">
        <v>93</v>
      </c>
      <c r="C9" s="158"/>
      <c r="D9" s="158"/>
      <c r="E9" s="137"/>
      <c r="F9" s="17"/>
      <c r="G9" s="17"/>
      <c r="H9" s="17"/>
      <c r="I9" s="17"/>
      <c r="J9" s="17"/>
      <c r="K9" s="17"/>
      <c r="L9" s="17"/>
    </row>
    <row r="10" spans="1:12">
      <c r="A10" s="218"/>
      <c r="B10" s="88" t="s">
        <v>157</v>
      </c>
      <c r="C10" s="165">
        <f>C11+C12+C13+C14</f>
        <v>0</v>
      </c>
      <c r="D10" s="165">
        <f>D11+D12+D13+D14</f>
        <v>0</v>
      </c>
      <c r="E10" s="165">
        <f>E11+E12+E13+E14</f>
        <v>0</v>
      </c>
      <c r="F10" s="17"/>
      <c r="G10" s="17"/>
      <c r="H10" s="17"/>
      <c r="I10" s="17"/>
      <c r="J10" s="17"/>
      <c r="K10" s="17"/>
      <c r="L10" s="17"/>
    </row>
    <row r="11" spans="1:12">
      <c r="A11" s="218"/>
      <c r="B11" s="89" t="s">
        <v>97</v>
      </c>
      <c r="C11" s="158"/>
      <c r="D11" s="158"/>
      <c r="E11" s="137"/>
      <c r="F11" s="17"/>
      <c r="G11" s="17"/>
      <c r="H11" s="17"/>
      <c r="I11" s="17"/>
      <c r="J11" s="17"/>
      <c r="K11" s="17"/>
      <c r="L11" s="17"/>
    </row>
    <row r="12" spans="1:12">
      <c r="A12" s="218"/>
      <c r="B12" s="89" t="s">
        <v>158</v>
      </c>
      <c r="C12" s="158"/>
      <c r="D12" s="158"/>
      <c r="E12" s="137"/>
      <c r="F12" s="17"/>
      <c r="G12" s="17"/>
      <c r="H12" s="17"/>
      <c r="I12" s="17"/>
      <c r="J12" s="17"/>
      <c r="K12" s="17"/>
      <c r="L12" s="17"/>
    </row>
    <row r="13" spans="1:12">
      <c r="A13" s="218"/>
      <c r="B13" s="89" t="s">
        <v>159</v>
      </c>
      <c r="C13" s="158"/>
      <c r="D13" s="158"/>
      <c r="E13" s="137"/>
      <c r="F13" s="17"/>
      <c r="G13" s="17"/>
      <c r="H13" s="17"/>
      <c r="I13" s="17"/>
      <c r="J13" s="17"/>
      <c r="K13" s="17"/>
      <c r="L13" s="17"/>
    </row>
    <row r="14" spans="1:12">
      <c r="A14" s="218"/>
      <c r="B14" s="89" t="s">
        <v>160</v>
      </c>
      <c r="C14" s="158"/>
      <c r="D14" s="158"/>
      <c r="E14" s="137"/>
      <c r="F14" s="17"/>
      <c r="G14" s="17"/>
      <c r="H14" s="17"/>
      <c r="I14" s="17"/>
      <c r="J14" s="17"/>
      <c r="K14" s="17"/>
      <c r="L14" s="17"/>
    </row>
    <row r="15" spans="1:12" ht="12.75" customHeight="1">
      <c r="A15" s="218" t="s">
        <v>161</v>
      </c>
      <c r="B15" s="111" t="s">
        <v>93</v>
      </c>
      <c r="C15" s="158"/>
      <c r="D15" s="158"/>
      <c r="E15" s="137"/>
      <c r="F15" s="17"/>
      <c r="G15" s="17"/>
      <c r="H15" s="17"/>
      <c r="I15" s="17"/>
      <c r="J15" s="17"/>
      <c r="K15" s="17"/>
      <c r="L15" s="17"/>
    </row>
    <row r="16" spans="1:12">
      <c r="A16" s="218"/>
      <c r="B16" s="88" t="s">
        <v>157</v>
      </c>
      <c r="C16" s="165">
        <f>C17+C18+C19+C20</f>
        <v>0</v>
      </c>
      <c r="D16" s="165">
        <f>D17+D18+D19+D20</f>
        <v>0</v>
      </c>
      <c r="E16" s="165">
        <f>E17+E18+E19+E20</f>
        <v>0</v>
      </c>
      <c r="F16" s="17"/>
      <c r="G16" s="17"/>
      <c r="H16" s="17"/>
      <c r="I16" s="17"/>
      <c r="J16" s="17"/>
      <c r="K16" s="17"/>
      <c r="L16" s="17"/>
    </row>
    <row r="17" spans="1:12">
      <c r="A17" s="218"/>
      <c r="B17" s="89" t="s">
        <v>97</v>
      </c>
      <c r="C17" s="158"/>
      <c r="D17" s="158"/>
      <c r="E17" s="137"/>
      <c r="F17" s="17"/>
      <c r="G17" s="17"/>
      <c r="H17" s="17"/>
      <c r="I17" s="17"/>
      <c r="J17" s="17"/>
      <c r="K17" s="17"/>
      <c r="L17" s="17"/>
    </row>
    <row r="18" spans="1:12">
      <c r="A18" s="216"/>
      <c r="B18" s="89" t="s">
        <v>158</v>
      </c>
      <c r="C18" s="166"/>
      <c r="D18" s="166"/>
      <c r="E18" s="142"/>
      <c r="F18" s="17"/>
      <c r="G18" s="17"/>
      <c r="H18" s="17"/>
      <c r="I18" s="17"/>
      <c r="J18" s="17"/>
      <c r="K18" s="17"/>
      <c r="L18" s="17"/>
    </row>
    <row r="19" spans="1:12">
      <c r="A19" s="216"/>
      <c r="B19" s="89" t="s">
        <v>159</v>
      </c>
      <c r="C19" s="166"/>
      <c r="D19" s="166"/>
      <c r="E19" s="142"/>
      <c r="F19" s="17"/>
      <c r="G19" s="17"/>
      <c r="H19" s="17"/>
      <c r="I19" s="17"/>
      <c r="J19" s="17"/>
      <c r="K19" s="17"/>
      <c r="L19" s="17"/>
    </row>
    <row r="20" spans="1:12" ht="13.5" thickBot="1">
      <c r="A20" s="219"/>
      <c r="B20" s="110" t="s">
        <v>160</v>
      </c>
      <c r="C20" s="167"/>
      <c r="D20" s="167"/>
      <c r="E20" s="168"/>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showGridLines="0" zoomScale="80" zoomScaleNormal="80" workbookViewId="0">
      <selection activeCell="C18" sqref="C18:G21"/>
    </sheetView>
  </sheetViews>
  <sheetFormatPr defaultColWidth="9.140625" defaultRowHeight="12.75"/>
  <cols>
    <col min="1" max="1" width="10.5703125" style="119" bestFit="1" customWidth="1"/>
    <col min="2" max="2" width="54.7109375" style="119" customWidth="1"/>
    <col min="3" max="3" width="26.7109375" style="119" customWidth="1"/>
    <col min="4" max="4" width="32.85546875" style="119" customWidth="1"/>
    <col min="5" max="5" width="26.7109375" style="119" customWidth="1"/>
    <col min="6" max="6" width="25.5703125" style="119" customWidth="1"/>
    <col min="7" max="7" width="28.140625" style="119" customWidth="1"/>
    <col min="8" max="16384" width="9.140625" style="119"/>
  </cols>
  <sheetData>
    <row r="1" spans="1:14">
      <c r="A1" s="93" t="s">
        <v>56</v>
      </c>
      <c r="B1" s="82" t="s">
        <v>58</v>
      </c>
    </row>
    <row r="2" spans="1:14">
      <c r="A2" s="94" t="s">
        <v>57</v>
      </c>
      <c r="B2" s="78">
        <f>'20. LI3'!B2</f>
        <v>44926</v>
      </c>
    </row>
    <row r="3" spans="1:14">
      <c r="B3" s="123"/>
    </row>
    <row r="4" spans="1:14">
      <c r="A4" s="79" t="s">
        <v>147</v>
      </c>
      <c r="B4" s="5" t="s">
        <v>148</v>
      </c>
    </row>
    <row r="5" spans="1:14">
      <c r="A5" s="79"/>
      <c r="B5" s="5"/>
    </row>
    <row r="6" spans="1:14" ht="51">
      <c r="A6" s="81"/>
      <c r="B6" s="107"/>
      <c r="C6" s="106" t="s">
        <v>149</v>
      </c>
      <c r="D6" s="70" t="s">
        <v>150</v>
      </c>
      <c r="E6" s="70" t="s">
        <v>151</v>
      </c>
      <c r="F6" s="70" t="s">
        <v>152</v>
      </c>
      <c r="G6" s="105" t="s">
        <v>153</v>
      </c>
    </row>
    <row r="7" spans="1:14">
      <c r="A7" s="81">
        <v>1</v>
      </c>
      <c r="B7" s="118" t="s">
        <v>105</v>
      </c>
      <c r="C7" s="143">
        <f>SUM(C8:C11)</f>
        <v>7892795.8477177555</v>
      </c>
      <c r="D7" s="143">
        <f t="shared" ref="D7:G7" si="0">SUM(D8:D11)</f>
        <v>7892795.8477177555</v>
      </c>
      <c r="E7" s="143">
        <f t="shared" si="0"/>
        <v>0</v>
      </c>
      <c r="F7" s="143">
        <f t="shared" si="0"/>
        <v>0</v>
      </c>
      <c r="G7" s="143">
        <f t="shared" si="0"/>
        <v>9966875.8790453002</v>
      </c>
      <c r="H7" s="126"/>
      <c r="I7" s="126"/>
      <c r="J7" s="126"/>
      <c r="K7" s="126"/>
      <c r="L7" s="126"/>
      <c r="M7" s="126"/>
      <c r="N7" s="126"/>
    </row>
    <row r="8" spans="1:14">
      <c r="A8" s="81">
        <v>2</v>
      </c>
      <c r="B8" s="104" t="s">
        <v>13</v>
      </c>
      <c r="C8" s="144"/>
      <c r="D8" s="162"/>
      <c r="E8" s="162"/>
      <c r="F8" s="162"/>
      <c r="G8" s="145"/>
      <c r="H8" s="126"/>
      <c r="I8" s="126"/>
      <c r="J8" s="126"/>
      <c r="K8" s="126"/>
      <c r="L8" s="126"/>
    </row>
    <row r="9" spans="1:14">
      <c r="A9" s="81">
        <v>3</v>
      </c>
      <c r="B9" s="104" t="s">
        <v>144</v>
      </c>
      <c r="C9" s="144">
        <v>7892795.8477177555</v>
      </c>
      <c r="D9" s="162">
        <v>7892795.8477177555</v>
      </c>
      <c r="E9" s="162"/>
      <c r="F9" s="162"/>
      <c r="G9" s="145">
        <v>9966875.8790453002</v>
      </c>
      <c r="H9" s="126"/>
      <c r="I9" s="126"/>
      <c r="J9" s="126"/>
      <c r="K9" s="126"/>
      <c r="L9" s="126"/>
    </row>
    <row r="10" spans="1:14">
      <c r="A10" s="81">
        <v>4</v>
      </c>
      <c r="B10" s="114" t="s">
        <v>145</v>
      </c>
      <c r="C10" s="144"/>
      <c r="D10" s="162"/>
      <c r="E10" s="162"/>
      <c r="F10" s="162"/>
      <c r="G10" s="145"/>
      <c r="H10" s="126"/>
      <c r="I10" s="126"/>
      <c r="J10" s="126"/>
      <c r="K10" s="126"/>
      <c r="L10" s="126"/>
    </row>
    <row r="11" spans="1:14">
      <c r="A11" s="81">
        <v>5</v>
      </c>
      <c r="B11" s="104" t="s">
        <v>146</v>
      </c>
      <c r="C11" s="144"/>
      <c r="D11" s="162"/>
      <c r="E11" s="162"/>
      <c r="F11" s="162"/>
      <c r="G11" s="145"/>
      <c r="H11" s="126"/>
      <c r="I11" s="126"/>
      <c r="J11" s="126"/>
      <c r="K11" s="126"/>
      <c r="L11" s="126"/>
    </row>
    <row r="12" spans="1:14">
      <c r="A12" s="81">
        <v>6</v>
      </c>
      <c r="B12" s="90" t="s">
        <v>91</v>
      </c>
      <c r="C12" s="163">
        <f>SUM(C13:C16)</f>
        <v>0</v>
      </c>
      <c r="D12" s="163">
        <f>SUM(D13:D16)</f>
        <v>0</v>
      </c>
      <c r="E12" s="163">
        <f>SUM(E13:E16)</f>
        <v>0</v>
      </c>
      <c r="F12" s="163">
        <f>SUM(F13:F16)</f>
        <v>0</v>
      </c>
      <c r="G12" s="146">
        <f>SUM(G13:G16)</f>
        <v>0</v>
      </c>
      <c r="H12" s="126"/>
      <c r="I12" s="126"/>
      <c r="J12" s="126"/>
      <c r="K12" s="126"/>
      <c r="L12" s="126"/>
    </row>
    <row r="13" spans="1:14">
      <c r="A13" s="81">
        <v>7</v>
      </c>
      <c r="B13" s="104" t="s">
        <v>13</v>
      </c>
      <c r="C13" s="162"/>
      <c r="D13" s="162"/>
      <c r="E13" s="162"/>
      <c r="F13" s="162"/>
      <c r="G13" s="145"/>
      <c r="H13" s="126"/>
      <c r="I13" s="126"/>
      <c r="J13" s="126"/>
      <c r="K13" s="126"/>
      <c r="L13" s="126"/>
    </row>
    <row r="14" spans="1:14">
      <c r="A14" s="81">
        <v>8</v>
      </c>
      <c r="B14" s="104" t="s">
        <v>144</v>
      </c>
      <c r="C14" s="162"/>
      <c r="D14" s="162"/>
      <c r="E14" s="162"/>
      <c r="F14" s="162"/>
      <c r="G14" s="145"/>
      <c r="H14" s="126"/>
      <c r="I14" s="126"/>
      <c r="J14" s="126"/>
      <c r="K14" s="126"/>
      <c r="L14" s="126"/>
    </row>
    <row r="15" spans="1:14">
      <c r="A15" s="81">
        <v>9</v>
      </c>
      <c r="B15" s="114" t="s">
        <v>145</v>
      </c>
      <c r="C15" s="162"/>
      <c r="D15" s="162"/>
      <c r="E15" s="162"/>
      <c r="F15" s="162"/>
      <c r="G15" s="145"/>
      <c r="H15" s="126"/>
      <c r="I15" s="126"/>
      <c r="J15" s="126"/>
      <c r="K15" s="126"/>
      <c r="L15" s="126"/>
    </row>
    <row r="16" spans="1:14">
      <c r="A16" s="81">
        <v>10</v>
      </c>
      <c r="B16" s="104" t="s">
        <v>146</v>
      </c>
      <c r="C16" s="162"/>
      <c r="D16" s="162"/>
      <c r="E16" s="162"/>
      <c r="F16" s="162"/>
      <c r="G16" s="145"/>
      <c r="H16" s="126"/>
      <c r="I16" s="126"/>
      <c r="J16" s="126"/>
      <c r="K16" s="126"/>
      <c r="L16" s="126"/>
    </row>
    <row r="17" spans="1:12">
      <c r="A17" s="81">
        <v>11</v>
      </c>
      <c r="B17" s="90" t="s">
        <v>92</v>
      </c>
      <c r="C17" s="163">
        <f>SUM(C18:C21)</f>
        <v>3068989.9887921726</v>
      </c>
      <c r="D17" s="163">
        <f>SUM(D18:D21)</f>
        <v>0</v>
      </c>
      <c r="E17" s="163">
        <f>SUM(E18:E21)</f>
        <v>0</v>
      </c>
      <c r="F17" s="163">
        <f>SUM(F18:F21)</f>
        <v>0</v>
      </c>
      <c r="G17" s="146">
        <f>SUM(G18:G21)</f>
        <v>22302.5</v>
      </c>
      <c r="H17" s="126"/>
      <c r="I17" s="126"/>
      <c r="J17" s="126"/>
      <c r="K17" s="126"/>
      <c r="L17" s="126"/>
    </row>
    <row r="18" spans="1:12">
      <c r="A18" s="81">
        <v>12</v>
      </c>
      <c r="B18" s="104" t="s">
        <v>13</v>
      </c>
      <c r="C18" s="162">
        <v>0</v>
      </c>
      <c r="D18" s="162"/>
      <c r="E18" s="162"/>
      <c r="F18" s="162"/>
      <c r="G18" s="145">
        <v>11151.25</v>
      </c>
      <c r="H18" s="126"/>
      <c r="I18" s="126"/>
      <c r="J18" s="126"/>
      <c r="K18" s="126"/>
      <c r="L18" s="126"/>
    </row>
    <row r="19" spans="1:12">
      <c r="A19" s="81">
        <v>13</v>
      </c>
      <c r="B19" s="104" t="s">
        <v>144</v>
      </c>
      <c r="C19" s="162">
        <v>3068989.9887921726</v>
      </c>
      <c r="D19" s="162"/>
      <c r="E19" s="162"/>
      <c r="F19" s="162"/>
      <c r="G19" s="145">
        <v>11151.25</v>
      </c>
      <c r="H19" s="126"/>
      <c r="I19" s="126"/>
      <c r="J19" s="126"/>
      <c r="K19" s="126"/>
      <c r="L19" s="126"/>
    </row>
    <row r="20" spans="1:12">
      <c r="A20" s="81">
        <v>14</v>
      </c>
      <c r="B20" s="114" t="s">
        <v>145</v>
      </c>
      <c r="C20" s="162"/>
      <c r="D20" s="162"/>
      <c r="E20" s="162"/>
      <c r="F20" s="162"/>
      <c r="G20" s="145"/>
      <c r="H20" s="126"/>
      <c r="I20" s="126"/>
      <c r="J20" s="126"/>
      <c r="K20" s="126"/>
      <c r="L20" s="126"/>
    </row>
    <row r="21" spans="1:12">
      <c r="A21" s="81">
        <v>15</v>
      </c>
      <c r="B21" s="104" t="s">
        <v>146</v>
      </c>
      <c r="C21" s="162"/>
      <c r="D21" s="162"/>
      <c r="E21" s="162"/>
      <c r="F21" s="162"/>
      <c r="G21" s="145"/>
      <c r="H21" s="126"/>
      <c r="I21" s="126"/>
      <c r="J21" s="126"/>
      <c r="K21" s="126"/>
      <c r="L21" s="126"/>
    </row>
    <row r="22" spans="1:12" ht="13.5" thickBot="1">
      <c r="A22" s="87">
        <v>16</v>
      </c>
      <c r="B22" s="87" t="s">
        <v>127</v>
      </c>
      <c r="C22" s="147">
        <f>C12+C17</f>
        <v>3068989.9887921726</v>
      </c>
      <c r="D22" s="147">
        <f>D12+D17</f>
        <v>0</v>
      </c>
      <c r="E22" s="147">
        <f>E12+E17</f>
        <v>0</v>
      </c>
      <c r="F22" s="147">
        <f>F12+F17</f>
        <v>0</v>
      </c>
      <c r="G22" s="148">
        <f>G12+G17</f>
        <v>22302.5</v>
      </c>
      <c r="H22" s="126"/>
      <c r="I22" s="126"/>
      <c r="J22" s="126"/>
      <c r="K22" s="126"/>
      <c r="L22" s="126"/>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3"/>
  <sheetViews>
    <sheetView showGridLines="0" zoomScale="80" zoomScaleNormal="80" workbookViewId="0">
      <selection activeCell="H20" sqref="H20"/>
    </sheetView>
  </sheetViews>
  <sheetFormatPr defaultColWidth="9.140625" defaultRowHeight="12.75"/>
  <cols>
    <col min="1" max="1" width="10.5703125" style="121" bestFit="1" customWidth="1"/>
    <col min="2" max="2" width="89.140625" style="121" bestFit="1" customWidth="1"/>
    <col min="3" max="5" width="17.5703125" style="10" customWidth="1"/>
    <col min="6" max="6" width="16.28515625" style="10" customWidth="1"/>
    <col min="7" max="8" width="13.7109375" style="10" customWidth="1"/>
    <col min="9" max="9" width="17.5703125" style="10" customWidth="1"/>
    <col min="10" max="10" width="14.5703125" style="10" customWidth="1"/>
    <col min="11" max="12" width="13.7109375" style="10" customWidth="1"/>
    <col min="13" max="13" width="15" style="10" customWidth="1"/>
    <col min="14" max="15" width="13.7109375" style="10" customWidth="1"/>
    <col min="16" max="17" width="15.7109375" style="10" customWidth="1"/>
    <col min="18" max="18" width="9.140625" style="10"/>
    <col min="19" max="16384" width="9.140625" style="121"/>
  </cols>
  <sheetData>
    <row r="1" spans="1:18" s="6" customFormat="1">
      <c r="A1" s="93" t="s">
        <v>56</v>
      </c>
      <c r="B1" s="82" t="s">
        <v>58</v>
      </c>
    </row>
    <row r="2" spans="1:18" s="6" customFormat="1">
      <c r="A2" s="94" t="s">
        <v>57</v>
      </c>
      <c r="B2" s="78">
        <f>'20. LI3'!B2</f>
        <v>44926</v>
      </c>
    </row>
    <row r="3" spans="1:18" s="119" customFormat="1">
      <c r="C3" s="6"/>
      <c r="D3" s="6"/>
      <c r="E3" s="6"/>
      <c r="F3" s="6"/>
      <c r="G3" s="6"/>
      <c r="H3" s="6"/>
      <c r="I3" s="6"/>
      <c r="J3" s="6"/>
      <c r="K3" s="6"/>
      <c r="L3" s="6"/>
      <c r="M3" s="6"/>
      <c r="N3" s="6"/>
      <c r="O3" s="6"/>
      <c r="P3" s="6"/>
      <c r="Q3" s="6"/>
      <c r="R3" s="6"/>
    </row>
    <row r="4" spans="1:18" s="6" customFormat="1">
      <c r="A4" s="79"/>
      <c r="B4" s="103"/>
    </row>
    <row r="5" spans="1:18" s="6" customFormat="1" ht="12.75" customHeight="1">
      <c r="A5" s="79" t="s">
        <v>122</v>
      </c>
      <c r="B5" s="154"/>
      <c r="C5" s="222" t="s">
        <v>124</v>
      </c>
      <c r="D5" s="222"/>
      <c r="E5" s="221"/>
      <c r="F5" s="222" t="s">
        <v>137</v>
      </c>
      <c r="G5" s="222"/>
      <c r="H5" s="222"/>
      <c r="I5" s="222"/>
      <c r="J5" s="222"/>
      <c r="K5" s="222"/>
      <c r="L5" s="222"/>
      <c r="M5" s="222" t="s">
        <v>136</v>
      </c>
      <c r="N5" s="222"/>
      <c r="O5" s="221"/>
    </row>
    <row r="6" spans="1:18" s="6" customFormat="1" ht="15" customHeight="1">
      <c r="A6" s="121"/>
      <c r="B6" s="121"/>
      <c r="C6" s="222" t="s">
        <v>125</v>
      </c>
      <c r="D6" s="222" t="s">
        <v>126</v>
      </c>
      <c r="E6" s="222" t="s">
        <v>127</v>
      </c>
      <c r="F6" s="223" t="s">
        <v>128</v>
      </c>
      <c r="G6" s="224"/>
      <c r="H6" s="222" t="s">
        <v>131</v>
      </c>
      <c r="I6" s="222" t="s">
        <v>132</v>
      </c>
      <c r="J6" s="222"/>
      <c r="K6" s="225" t="s">
        <v>133</v>
      </c>
      <c r="L6" s="225"/>
      <c r="M6" s="220" t="s">
        <v>125</v>
      </c>
      <c r="N6" s="220" t="s">
        <v>126</v>
      </c>
      <c r="O6" s="221" t="s">
        <v>127</v>
      </c>
    </row>
    <row r="7" spans="1:18" s="6" customFormat="1" ht="25.5">
      <c r="A7" s="86" t="s">
        <v>7</v>
      </c>
      <c r="B7" s="108" t="s">
        <v>123</v>
      </c>
      <c r="C7" s="222"/>
      <c r="D7" s="222"/>
      <c r="E7" s="222"/>
      <c r="F7" s="70" t="s">
        <v>129</v>
      </c>
      <c r="G7" s="70" t="s">
        <v>130</v>
      </c>
      <c r="H7" s="222"/>
      <c r="I7" s="70" t="s">
        <v>125</v>
      </c>
      <c r="J7" s="70" t="s">
        <v>126</v>
      </c>
      <c r="K7" s="72" t="s">
        <v>134</v>
      </c>
      <c r="L7" s="72" t="s">
        <v>135</v>
      </c>
      <c r="M7" s="220"/>
      <c r="N7" s="220"/>
      <c r="O7" s="221"/>
    </row>
    <row r="8" spans="1:18" s="6" customFormat="1">
      <c r="A8" s="30"/>
      <c r="B8" s="28" t="s">
        <v>138</v>
      </c>
      <c r="C8" s="102"/>
      <c r="D8" s="102"/>
      <c r="E8" s="102"/>
      <c r="F8" s="102"/>
      <c r="G8" s="102"/>
      <c r="H8" s="102"/>
      <c r="I8" s="102"/>
      <c r="J8" s="102"/>
      <c r="K8" s="102"/>
      <c r="L8" s="102"/>
      <c r="M8" s="102"/>
      <c r="N8" s="102"/>
      <c r="O8" s="109"/>
    </row>
    <row r="9" spans="1:18" s="6" customFormat="1">
      <c r="A9" s="8">
        <v>1</v>
      </c>
      <c r="B9" s="27" t="s">
        <v>139</v>
      </c>
      <c r="C9" s="169">
        <f t="shared" ref="C9:O9" si="0">SUM(C10:C18)</f>
        <v>1190923.5557616642</v>
      </c>
      <c r="D9" s="169">
        <f t="shared" si="0"/>
        <v>461828.39848951052</v>
      </c>
      <c r="E9" s="169">
        <f t="shared" si="0"/>
        <v>1652751.9542511746</v>
      </c>
      <c r="F9" s="163">
        <f t="shared" si="0"/>
        <v>81987.107296108981</v>
      </c>
      <c r="G9" s="163">
        <f t="shared" si="0"/>
        <v>0</v>
      </c>
      <c r="H9" s="169">
        <f t="shared" si="0"/>
        <v>348977.99134917191</v>
      </c>
      <c r="I9" s="169">
        <f t="shared" si="0"/>
        <v>0</v>
      </c>
      <c r="J9" s="169">
        <f t="shared" si="0"/>
        <v>0</v>
      </c>
      <c r="K9" s="169">
        <f t="shared" si="0"/>
        <v>0</v>
      </c>
      <c r="L9" s="169">
        <f t="shared" si="0"/>
        <v>149311</v>
      </c>
      <c r="M9" s="163">
        <f t="shared" si="0"/>
        <v>923932.67170860106</v>
      </c>
      <c r="N9" s="163">
        <f t="shared" si="0"/>
        <v>661495.38983868225</v>
      </c>
      <c r="O9" s="149">
        <f t="shared" si="0"/>
        <v>1585428.0615472833</v>
      </c>
    </row>
    <row r="10" spans="1:18" s="6" customFormat="1">
      <c r="A10" s="85" t="s">
        <v>1</v>
      </c>
      <c r="B10" s="3" t="s">
        <v>141</v>
      </c>
      <c r="C10" s="170">
        <v>123646.34793141662</v>
      </c>
      <c r="D10" s="170">
        <v>207442.4405594405</v>
      </c>
      <c r="E10" s="169">
        <f>C10+D10</f>
        <v>331088.78849085711</v>
      </c>
      <c r="F10" s="170">
        <v>20631.16955159893</v>
      </c>
      <c r="G10" s="170">
        <v>0</v>
      </c>
      <c r="H10" s="170">
        <v>64544.988651023028</v>
      </c>
      <c r="I10" s="170"/>
      <c r="J10" s="170">
        <v>0</v>
      </c>
      <c r="K10" s="171"/>
      <c r="L10" s="171">
        <v>48968</v>
      </c>
      <c r="M10" s="169">
        <f>C10+F10-H10-I10</f>
        <v>79732.528831992517</v>
      </c>
      <c r="N10" s="169">
        <f>D10+G10+H10-J10+K10-L10</f>
        <v>223019.42921046354</v>
      </c>
      <c r="O10" s="149">
        <f t="shared" ref="O10:O18" si="1">M10+N10</f>
        <v>302751.95804245607</v>
      </c>
    </row>
    <row r="11" spans="1:18" s="6" customFormat="1">
      <c r="A11" s="85" t="s">
        <v>2</v>
      </c>
      <c r="B11" s="3" t="s">
        <v>142</v>
      </c>
      <c r="C11" s="170">
        <v>127376.17291565903</v>
      </c>
      <c r="D11" s="170">
        <v>972.32086713287572</v>
      </c>
      <c r="E11" s="169">
        <f t="shared" ref="E11:E18" si="2">C11+D11</f>
        <v>128348.49378279191</v>
      </c>
      <c r="F11" s="170">
        <v>11914.070869091269</v>
      </c>
      <c r="G11" s="170">
        <v>0</v>
      </c>
      <c r="H11" s="170">
        <v>66892.895562724618</v>
      </c>
      <c r="I11" s="170"/>
      <c r="J11" s="170">
        <v>0</v>
      </c>
      <c r="K11" s="171"/>
      <c r="L11" s="171">
        <v>12946</v>
      </c>
      <c r="M11" s="169">
        <f t="shared" ref="M11:M14" si="3">C11+F11-H11-I11</f>
        <v>72397.34822202567</v>
      </c>
      <c r="N11" s="169">
        <f t="shared" ref="N11:N18" si="4">D11+G11+H11-J11+K11-L11</f>
        <v>54919.216429857493</v>
      </c>
      <c r="O11" s="149">
        <f t="shared" si="1"/>
        <v>127316.56465188316</v>
      </c>
    </row>
    <row r="12" spans="1:18" s="6" customFormat="1">
      <c r="A12" s="85" t="s">
        <v>3</v>
      </c>
      <c r="B12" s="3" t="s">
        <v>143</v>
      </c>
      <c r="C12" s="170">
        <v>125637.29721310841</v>
      </c>
      <c r="D12" s="170">
        <v>2659.2888111888169</v>
      </c>
      <c r="E12" s="169">
        <f t="shared" si="2"/>
        <v>128296.58602429723</v>
      </c>
      <c r="F12" s="170">
        <v>11914.070869091269</v>
      </c>
      <c r="G12" s="170">
        <v>0</v>
      </c>
      <c r="H12" s="170">
        <v>65071.782522638125</v>
      </c>
      <c r="I12" s="170"/>
      <c r="J12" s="170">
        <v>0</v>
      </c>
      <c r="K12" s="171"/>
      <c r="L12" s="171">
        <v>67731</v>
      </c>
      <c r="M12" s="169">
        <f t="shared" si="3"/>
        <v>72479.585559561558</v>
      </c>
      <c r="N12" s="169">
        <f t="shared" si="4"/>
        <v>7.1333826941554435E-2</v>
      </c>
      <c r="O12" s="149">
        <f t="shared" si="1"/>
        <v>72479.656893388499</v>
      </c>
    </row>
    <row r="13" spans="1:18" s="6" customFormat="1">
      <c r="A13" s="85" t="s">
        <v>4</v>
      </c>
      <c r="B13" s="3" t="s">
        <v>140</v>
      </c>
      <c r="C13" s="170">
        <v>751756.86215971666</v>
      </c>
      <c r="D13" s="170">
        <v>250754.34825174831</v>
      </c>
      <c r="E13" s="169">
        <f>C13+D13</f>
        <v>1002511.210411465</v>
      </c>
      <c r="F13" s="170">
        <v>23752.151563940726</v>
      </c>
      <c r="G13" s="170">
        <v>0</v>
      </c>
      <c r="H13" s="170">
        <v>132801.98282810999</v>
      </c>
      <c r="I13" s="170"/>
      <c r="J13" s="170">
        <v>0</v>
      </c>
      <c r="K13" s="171"/>
      <c r="L13" s="171">
        <v>0</v>
      </c>
      <c r="M13" s="169">
        <f>C13+F13-H13-I13</f>
        <v>642707.03089554736</v>
      </c>
      <c r="N13" s="169">
        <f>D13+G13+H13-J13+K13-L13</f>
        <v>383556.3310798583</v>
      </c>
      <c r="O13" s="149">
        <f>M13+N13</f>
        <v>1026263.3619754056</v>
      </c>
    </row>
    <row r="14" spans="1:18" s="6" customFormat="1">
      <c r="A14" s="85" t="s">
        <v>5</v>
      </c>
      <c r="B14" s="3" t="s">
        <v>211</v>
      </c>
      <c r="C14" s="170">
        <v>62506.875541763402</v>
      </c>
      <c r="D14" s="170">
        <v>0</v>
      </c>
      <c r="E14" s="169">
        <f t="shared" si="2"/>
        <v>62506.875541763402</v>
      </c>
      <c r="F14" s="170">
        <v>11914.070869091269</v>
      </c>
      <c r="G14" s="170">
        <v>0</v>
      </c>
      <c r="H14" s="170">
        <v>19666.341784676129</v>
      </c>
      <c r="I14" s="170"/>
      <c r="J14" s="170">
        <v>0</v>
      </c>
      <c r="K14" s="171"/>
      <c r="L14" s="171">
        <v>19666</v>
      </c>
      <c r="M14" s="169">
        <f t="shared" si="3"/>
        <v>54754.604626178538</v>
      </c>
      <c r="N14" s="169">
        <f t="shared" si="4"/>
        <v>0.34178467612946406</v>
      </c>
      <c r="O14" s="149">
        <f t="shared" si="1"/>
        <v>54754.946410854667</v>
      </c>
    </row>
    <row r="15" spans="1:18" s="6" customFormat="1">
      <c r="A15" s="85" t="s">
        <v>6</v>
      </c>
      <c r="B15" s="3" t="s">
        <v>210</v>
      </c>
      <c r="C15" s="170"/>
      <c r="D15" s="170"/>
      <c r="E15" s="169">
        <f>C15+D15</f>
        <v>0</v>
      </c>
      <c r="F15" s="170">
        <v>1861.5735732955109</v>
      </c>
      <c r="G15" s="170">
        <v>0</v>
      </c>
      <c r="H15" s="170">
        <v>0</v>
      </c>
      <c r="I15" s="170"/>
      <c r="J15" s="170">
        <v>0</v>
      </c>
      <c r="K15" s="171"/>
      <c r="L15" s="171"/>
      <c r="M15" s="169">
        <f>C15+F15-H15-I15</f>
        <v>1861.5735732955109</v>
      </c>
      <c r="N15" s="169">
        <f>D15+G15+H15-J15+K15-L15</f>
        <v>0</v>
      </c>
      <c r="O15" s="149">
        <f>M15+N15</f>
        <v>1861.5735732955109</v>
      </c>
    </row>
    <row r="16" spans="1:18" s="6" customFormat="1">
      <c r="A16" s="85"/>
      <c r="B16" s="3"/>
      <c r="C16" s="170"/>
      <c r="D16" s="170"/>
      <c r="E16" s="169">
        <f>C16+D16</f>
        <v>0</v>
      </c>
      <c r="F16" s="170"/>
      <c r="G16" s="170"/>
      <c r="H16" s="170"/>
      <c r="I16" s="170"/>
      <c r="J16" s="170"/>
      <c r="K16" s="171"/>
      <c r="L16" s="171"/>
      <c r="M16" s="169">
        <f>C16+F16-H16-I16</f>
        <v>0</v>
      </c>
      <c r="N16" s="169">
        <f>D16+G16+H16-J16+K16-L16</f>
        <v>0</v>
      </c>
      <c r="O16" s="149">
        <f>M16+N16</f>
        <v>0</v>
      </c>
    </row>
    <row r="17" spans="1:15" s="6" customFormat="1">
      <c r="A17" s="85"/>
      <c r="B17" s="3"/>
      <c r="C17" s="170"/>
      <c r="D17" s="170"/>
      <c r="E17" s="169">
        <f t="shared" si="2"/>
        <v>0</v>
      </c>
      <c r="F17" s="170"/>
      <c r="G17" s="170"/>
      <c r="H17" s="170"/>
      <c r="I17" s="170"/>
      <c r="J17" s="170"/>
      <c r="K17" s="171"/>
      <c r="L17" s="171"/>
      <c r="M17" s="169">
        <f>C17+F17-H17-I17</f>
        <v>0</v>
      </c>
      <c r="N17" s="169">
        <f t="shared" si="4"/>
        <v>0</v>
      </c>
      <c r="O17" s="149">
        <f t="shared" si="1"/>
        <v>0</v>
      </c>
    </row>
    <row r="18" spans="1:15" s="6" customFormat="1">
      <c r="A18" s="85"/>
      <c r="B18" s="3"/>
      <c r="C18" s="170"/>
      <c r="D18" s="170"/>
      <c r="E18" s="169">
        <f t="shared" si="2"/>
        <v>0</v>
      </c>
      <c r="F18" s="170"/>
      <c r="G18" s="170"/>
      <c r="H18" s="170"/>
      <c r="I18" s="170"/>
      <c r="J18" s="170"/>
      <c r="K18" s="171"/>
      <c r="L18" s="171"/>
      <c r="M18" s="169">
        <f t="shared" ref="M18" si="5">C18+F18-H18-I18</f>
        <v>0</v>
      </c>
      <c r="N18" s="169">
        <f t="shared" si="4"/>
        <v>0</v>
      </c>
      <c r="O18" s="149">
        <f t="shared" si="1"/>
        <v>0</v>
      </c>
    </row>
    <row r="19" spans="1:15" s="6" customFormat="1">
      <c r="A19" s="30"/>
      <c r="B19" s="121" t="s">
        <v>92</v>
      </c>
      <c r="C19" s="150"/>
      <c r="D19" s="150"/>
      <c r="E19" s="150"/>
      <c r="F19" s="150"/>
      <c r="G19" s="150"/>
      <c r="H19" s="150"/>
      <c r="I19" s="150"/>
      <c r="J19" s="150"/>
      <c r="K19" s="150"/>
      <c r="L19" s="150"/>
      <c r="M19" s="150"/>
      <c r="N19" s="150"/>
      <c r="O19" s="151"/>
    </row>
    <row r="20" spans="1:15" s="6" customFormat="1" ht="11.25" customHeight="1" thickBot="1">
      <c r="A20" s="32">
        <v>2</v>
      </c>
      <c r="B20" s="69" t="s">
        <v>139</v>
      </c>
      <c r="C20" s="152">
        <v>17191.400000000001</v>
      </c>
      <c r="D20" s="152">
        <v>7171.6</v>
      </c>
      <c r="E20" s="152">
        <v>24363</v>
      </c>
      <c r="F20" s="152">
        <v>1789</v>
      </c>
      <c r="G20" s="152"/>
      <c r="H20" s="152">
        <v>7573.7000000000007</v>
      </c>
      <c r="I20" s="152"/>
      <c r="J20" s="152"/>
      <c r="K20" s="152"/>
      <c r="L20" s="152">
        <v>6093</v>
      </c>
      <c r="M20" s="152">
        <v>8833.1</v>
      </c>
      <c r="N20" s="152">
        <v>11225.9</v>
      </c>
      <c r="O20" s="153">
        <v>20059</v>
      </c>
    </row>
    <row r="21" spans="1:15" s="10" customFormat="1">
      <c r="A21" s="121"/>
      <c r="B21" s="121"/>
    </row>
    <row r="22" spans="1:15">
      <c r="C22" s="176"/>
      <c r="D22" s="176"/>
      <c r="E22" s="176"/>
      <c r="F22" s="176"/>
      <c r="G22" s="176"/>
      <c r="H22" s="176"/>
      <c r="I22" s="176"/>
      <c r="J22" s="176"/>
      <c r="K22" s="176"/>
      <c r="L22" s="176"/>
      <c r="M22" s="176"/>
      <c r="N22" s="176"/>
      <c r="O22" s="176"/>
    </row>
    <row r="23" spans="1:15">
      <c r="C23" s="176"/>
      <c r="D23" s="176"/>
      <c r="E23" s="176"/>
      <c r="F23" s="176"/>
      <c r="G23" s="176"/>
      <c r="H23" s="176"/>
      <c r="I23" s="176"/>
      <c r="J23" s="176"/>
      <c r="K23" s="176"/>
      <c r="L23" s="176"/>
      <c r="M23" s="176"/>
      <c r="N23" s="176"/>
      <c r="O23" s="176"/>
    </row>
    <row r="24" spans="1:15">
      <c r="C24" s="176"/>
      <c r="D24" s="176"/>
      <c r="E24" s="176"/>
      <c r="F24" s="176"/>
      <c r="G24" s="176"/>
      <c r="H24" s="176"/>
      <c r="I24" s="176"/>
      <c r="J24" s="176"/>
      <c r="K24" s="176"/>
      <c r="L24" s="176"/>
      <c r="M24" s="176"/>
      <c r="N24" s="176"/>
      <c r="O24" s="176"/>
    </row>
    <row r="25" spans="1:15">
      <c r="C25" s="176"/>
      <c r="D25" s="176"/>
      <c r="E25" s="176"/>
      <c r="F25" s="176"/>
      <c r="G25" s="176"/>
      <c r="H25" s="176"/>
      <c r="I25" s="176"/>
      <c r="J25" s="176"/>
      <c r="K25" s="176"/>
      <c r="L25" s="176"/>
      <c r="M25" s="176"/>
      <c r="N25" s="176"/>
      <c r="O25" s="176"/>
    </row>
    <row r="26" spans="1:15">
      <c r="C26" s="176"/>
      <c r="D26" s="176"/>
      <c r="E26" s="176"/>
      <c r="F26" s="176"/>
      <c r="G26" s="176"/>
      <c r="H26" s="176"/>
      <c r="I26" s="176"/>
      <c r="J26" s="176"/>
      <c r="K26" s="176"/>
      <c r="L26" s="176"/>
      <c r="M26" s="176"/>
      <c r="N26" s="176"/>
      <c r="O26" s="176"/>
    </row>
    <row r="27" spans="1:15">
      <c r="C27" s="176"/>
      <c r="D27" s="176"/>
      <c r="E27" s="176"/>
      <c r="F27" s="176"/>
      <c r="G27" s="176"/>
      <c r="H27" s="176"/>
      <c r="I27" s="176"/>
      <c r="J27" s="176"/>
      <c r="K27" s="176"/>
      <c r="L27" s="176"/>
      <c r="M27" s="176"/>
      <c r="N27" s="176"/>
      <c r="O27" s="176"/>
    </row>
    <row r="28" spans="1:15">
      <c r="C28" s="176"/>
      <c r="D28" s="176"/>
      <c r="E28" s="176"/>
      <c r="F28" s="176"/>
      <c r="G28" s="176"/>
      <c r="H28" s="176"/>
      <c r="I28" s="176"/>
      <c r="J28" s="176"/>
      <c r="K28" s="176"/>
      <c r="L28" s="176"/>
      <c r="M28" s="176"/>
      <c r="N28" s="176"/>
      <c r="O28" s="176"/>
    </row>
    <row r="29" spans="1:15">
      <c r="C29" s="176"/>
      <c r="D29" s="176"/>
      <c r="E29" s="176"/>
      <c r="F29" s="176"/>
      <c r="G29" s="176"/>
      <c r="H29" s="176"/>
      <c r="I29" s="176"/>
      <c r="J29" s="176"/>
      <c r="K29" s="176"/>
      <c r="L29" s="176"/>
      <c r="M29" s="176"/>
      <c r="N29" s="176"/>
      <c r="O29" s="176"/>
    </row>
    <row r="30" spans="1:15">
      <c r="C30" s="176"/>
      <c r="D30" s="176"/>
      <c r="E30" s="176"/>
      <c r="F30" s="176"/>
      <c r="G30" s="176"/>
      <c r="H30" s="176"/>
      <c r="I30" s="176"/>
      <c r="J30" s="176"/>
      <c r="K30" s="176"/>
      <c r="L30" s="176"/>
      <c r="M30" s="176"/>
      <c r="N30" s="176"/>
      <c r="O30" s="176"/>
    </row>
    <row r="31" spans="1:15">
      <c r="C31" s="176"/>
      <c r="D31" s="176"/>
      <c r="E31" s="176"/>
      <c r="F31" s="176"/>
      <c r="G31" s="176"/>
      <c r="H31" s="176"/>
      <c r="I31" s="176"/>
      <c r="J31" s="176"/>
      <c r="K31" s="176"/>
      <c r="L31" s="176"/>
      <c r="M31" s="176"/>
      <c r="N31" s="176"/>
      <c r="O31" s="176"/>
    </row>
    <row r="32" spans="1:15">
      <c r="C32" s="176"/>
      <c r="D32" s="176"/>
      <c r="E32" s="176"/>
      <c r="F32" s="176"/>
      <c r="G32" s="176"/>
      <c r="H32" s="176"/>
      <c r="I32" s="176"/>
      <c r="J32" s="176"/>
      <c r="K32" s="176"/>
      <c r="L32" s="176"/>
      <c r="M32" s="176"/>
      <c r="N32" s="176"/>
      <c r="O32" s="176"/>
    </row>
    <row r="33" spans="3:15">
      <c r="C33" s="176"/>
      <c r="D33" s="176"/>
      <c r="E33" s="176"/>
      <c r="F33" s="176"/>
      <c r="G33" s="176"/>
      <c r="H33" s="176"/>
      <c r="I33" s="176"/>
      <c r="J33" s="176"/>
      <c r="K33" s="176"/>
      <c r="L33" s="176"/>
      <c r="M33" s="176"/>
      <c r="N33" s="176"/>
      <c r="O33" s="176"/>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2023-05-16T10:45:06Z</dcterms:modified>
</cp:coreProperties>
</file>